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470" tabRatio="905" activeTab="0"/>
  </bookViews>
  <sheets>
    <sheet name="見積内訳書　説明書（Ⅳ）" sheetId="1" r:id="rId1"/>
  </sheets>
  <definedNames>
    <definedName name="_xlnm.Print_Area" localSheetId="0">'見積内訳書　説明書（Ⅳ）'!$A$1:$W$39</definedName>
  </definedNames>
  <calcPr fullCalcOnLoad="1"/>
</workbook>
</file>

<file path=xl/sharedStrings.xml><?xml version="1.0" encoding="utf-8"?>
<sst xmlns="http://schemas.openxmlformats.org/spreadsheetml/2006/main" count="321" uniqueCount="171">
  <si>
    <t>清掃車</t>
  </si>
  <si>
    <t>機　種　選　定</t>
  </si>
  <si>
    <t>見　積　条　件</t>
  </si>
  <si>
    <t>単位</t>
  </si>
  <si>
    <t>円</t>
  </si>
  <si>
    <t>円/㎡</t>
  </si>
  <si>
    <t>給水・連絡車</t>
  </si>
  <si>
    <t>円/台</t>
  </si>
  <si>
    <t>回送費（搬入・搬出）</t>
  </si>
  <si>
    <t>回</t>
  </si>
  <si>
    <t>回送片道単価</t>
  </si>
  <si>
    <t>回送費　小計</t>
  </si>
  <si>
    <t>平均1日当り　　　　施工面積</t>
  </si>
  <si>
    <t>単価見積書書　　より転記</t>
  </si>
  <si>
    <t>機種</t>
  </si>
  <si>
    <t>基本固定費に含む</t>
  </si>
  <si>
    <t>機種別　　　　　変動費合計</t>
  </si>
  <si>
    <t>計</t>
  </si>
  <si>
    <t>東京都</t>
  </si>
  <si>
    <t>健康保険料率</t>
  </si>
  <si>
    <t>厚生年金</t>
  </si>
  <si>
    <t>雇用保険</t>
  </si>
  <si>
    <t>介護保険</t>
  </si>
  <si>
    <t>例</t>
  </si>
  <si>
    <t>事業主負担分</t>
  </si>
  <si>
    <t>年間労働数</t>
  </si>
  <si>
    <t>月額法定福利費</t>
  </si>
  <si>
    <t>１稼動当り法定福利費算出方法</t>
  </si>
  <si>
    <t>1稼動法定福利</t>
  </si>
  <si>
    <t>当該現場法定福利費　合計</t>
  </si>
  <si>
    <t>当該現場延人員</t>
  </si>
  <si>
    <t>当該現場延べ人員数　8名</t>
  </si>
  <si>
    <t>法定福利費　計</t>
  </si>
  <si>
    <t>割増率</t>
  </si>
  <si>
    <t>勤務時間</t>
  </si>
  <si>
    <t>割増額</t>
  </si>
  <si>
    <t>　　　夜間割増</t>
  </si>
  <si>
    <t>　　　日・祝祭日</t>
  </si>
  <si>
    <t>1時間当り　　　割り増し単価</t>
  </si>
  <si>
    <t>当該現場夜間割増　　　合計</t>
  </si>
  <si>
    <t>1名割増額</t>
  </si>
  <si>
    <t>夜間割増　計</t>
  </si>
  <si>
    <t>機種別稼動数　計　①</t>
  </si>
  <si>
    <t>当該現場　　　　稼動数</t>
  </si>
  <si>
    <t>切削深さ別１日当り施工面積　②</t>
  </si>
  <si>
    <t>１日当り　　　　　　施工面積</t>
  </si>
  <si>
    <t>機種別切削深さ別　施工面積　③</t>
  </si>
  <si>
    <t>機種別　基本固定費　④</t>
  </si>
  <si>
    <t>単価見積書書　　　　より転記</t>
  </si>
  <si>
    <t>機種別　固定費　　計　⑤</t>
  </si>
  <si>
    <t>切削機種別・深さ別 （ビット・燃料）⑥</t>
  </si>
  <si>
    <t>機種別　変動費　計　⑦</t>
  </si>
  <si>
    <t>機種別　変動費　　計　⑧　</t>
  </si>
  <si>
    <t>給水・連絡車　計　⑨</t>
  </si>
  <si>
    <t>Ａ　基本料金　小　計  ⑩</t>
  </si>
  <si>
    <t>延台数×単価</t>
  </si>
  <si>
    <t>日・祝祭日割増　⑬</t>
  </si>
  <si>
    <t>　延日数・切削㎡・深さ・夜間・日・祝・交差点巻き込み等　施工条件を記載</t>
  </si>
  <si>
    <t>当該現場延べ夜間人員6名</t>
  </si>
  <si>
    <t>1時間当り単価（基本日額÷8）</t>
  </si>
  <si>
    <t>見　積　内　訳　書　　　説明書　（ Ⅳ ）</t>
  </si>
  <si>
    <t>クローラ式　　2ｍ級</t>
  </si>
  <si>
    <t>ホイール式　　2ｍ級</t>
  </si>
  <si>
    <t>ホイール式　　　1.2ｍ級</t>
  </si>
  <si>
    <t>ホイール式　　1.0ｍ級</t>
  </si>
  <si>
    <t>ホイール式　　0.35ｍ級</t>
  </si>
  <si>
    <t>（県により料率が異なります）</t>
  </si>
  <si>
    <t>月平均労働日数</t>
  </si>
  <si>
    <t>〃</t>
  </si>
  <si>
    <t>㎡</t>
  </si>
  <si>
    <t>㎡</t>
  </si>
  <si>
    <t>〃</t>
  </si>
  <si>
    <t>㎡</t>
  </si>
  <si>
    <t>ｔ＝</t>
  </si>
  <si>
    <t>㎡</t>
  </si>
  <si>
    <t>①×②</t>
  </si>
  <si>
    <t>〃</t>
  </si>
  <si>
    <t>①×④</t>
  </si>
  <si>
    <t>③×⑥</t>
  </si>
  <si>
    <t>〃</t>
  </si>
  <si>
    <t>〃</t>
  </si>
  <si>
    <t>⑤+⑧+⑨</t>
  </si>
  <si>
    <t>⑤</t>
  </si>
  <si>
    <t>法定福利費算出方法　　①・・・当該現場における労務費総額　×　法定保険料率</t>
  </si>
  <si>
    <t xml:space="preserve"> ②・・・工事費　×　工事費当りの平均的な法定福利費の割合　</t>
  </si>
  <si>
    <t xml:space="preserve"> ③・・・工事数量　×　数量当りの平均的な法定福利費</t>
  </si>
  <si>
    <t>の3通りの方法がありますが、切削工事においては①による算出方法が妥当です。</t>
  </si>
  <si>
    <t>平均報酬月額</t>
  </si>
  <si>
    <t>　事業主負担保険料</t>
  </si>
  <si>
    <t>　　※　注</t>
  </si>
  <si>
    <t>※　平均残業時間　2ｈ</t>
  </si>
  <si>
    <t>平均残業時間とは、当該現場での残業時間ではなく、当該現場に赴くための準備・</t>
  </si>
  <si>
    <t>点検作業および、現場往復、作業終了後の機械点検等に掛かる早出残業を最低</t>
  </si>
  <si>
    <t>２時間としたもので、各社で実情に合わせた残業時間を算定します。</t>
  </si>
  <si>
    <t>　（残業を含めた給与総支給額を基に報酬月額が算定される）</t>
  </si>
  <si>
    <t>　（通常賞与は時間外手当の算定に含まないため、月額400,000÷200ｈ</t>
  </si>
  <si>
    <t>（安全管理費・宿舎費・送迎等）・・・・・・・・・18％</t>
  </si>
  <si>
    <t>合計 41％ の必要経費を計上しております。</t>
  </si>
  <si>
    <t>なお、国土交通省は設計労務単価は建設労働者の賃金相当額であり、労働者雇用</t>
  </si>
  <si>
    <t>　　　　  ②　現場作業における経費</t>
  </si>
  <si>
    <t>特殊使用の時は計上（㎡多）</t>
  </si>
  <si>
    <t>1稼動法定福利費</t>
  </si>
  <si>
    <t>(年収600万円賞与含む÷12）</t>
  </si>
  <si>
    <t>法定福利費　当該現場　算定方法　</t>
  </si>
  <si>
    <t>　　　労務費　計</t>
  </si>
  <si>
    <r>
      <t>特殊運転手（</t>
    </r>
    <r>
      <rPr>
        <b/>
        <sz val="11"/>
        <rFont val="ＭＳ Ｐ明朝"/>
        <family val="1"/>
      </rPr>
      <t>東京都</t>
    </r>
    <r>
      <rPr>
        <sz val="11"/>
        <rFont val="ＭＳ Ｐ明朝"/>
        <family val="1"/>
      </rPr>
      <t>）</t>
    </r>
  </si>
  <si>
    <t>当該現場延べ日・祝日人員6名</t>
  </si>
  <si>
    <t>必要経費の内訳は、　 ①　福利厚生費等（法定福利費・労務管理費等）・・・23％</t>
  </si>
  <si>
    <t>即ち、41％の必要経費は労働者を雇用する企業に支払われるべき金額ということです。</t>
  </si>
  <si>
    <t>　　時間外手当　1.25</t>
  </si>
  <si>
    <r>
      <t>　　※　公共工事設計労務単価から法定福利費を算出した場合の　</t>
    </r>
    <r>
      <rPr>
        <b/>
        <sz val="14"/>
        <rFont val="ＭＳ Ｐ明朝"/>
        <family val="1"/>
      </rPr>
      <t>参考例</t>
    </r>
  </si>
  <si>
    <r>
      <t>夜間割増・日祝祭日　割増　算定方法　　</t>
    </r>
    <r>
      <rPr>
        <b/>
        <sz val="14"/>
        <rFont val="ＭＳ Ｐ明朝"/>
        <family val="1"/>
      </rPr>
      <t>例</t>
    </r>
  </si>
  <si>
    <t>　　　　　　　Ａ</t>
  </si>
  <si>
    <t>　　　　　　　Ｂ</t>
  </si>
  <si>
    <t>ｔ＝　　㎝</t>
  </si>
  <si>
    <t>ｔ＝　　㎝</t>
  </si>
  <si>
    <t>㎡</t>
  </si>
  <si>
    <t>ｔ＝　　㎝</t>
  </si>
  <si>
    <t>〃</t>
  </si>
  <si>
    <t>㎡</t>
  </si>
  <si>
    <t>　・・・・⑫</t>
  </si>
  <si>
    <t>　・・・・⑬</t>
  </si>
  <si>
    <t>　　×1.25と仮定）</t>
  </si>
  <si>
    <r>
      <t>基本日額</t>
    </r>
    <r>
      <rPr>
        <b/>
        <sz val="11"/>
        <rFont val="ＭＳ Ｐ明朝"/>
        <family val="1"/>
      </rPr>
      <t>（例）</t>
    </r>
  </si>
  <si>
    <t>　　※　　参考　1</t>
  </si>
  <si>
    <t>　　※　　参考　2</t>
  </si>
  <si>
    <t>当該現場日・祝祭割増　　　合計</t>
  </si>
  <si>
    <t>単価見積書　　　×延人数</t>
  </si>
  <si>
    <t>オペレーター・運転手総額　⑪　　　　　　　（基本固定費④に含む）</t>
  </si>
  <si>
    <t>夜  間  割  増　⑫</t>
  </si>
  <si>
    <t xml:space="preserve">法 定 福 利 費　⑭                            </t>
  </si>
  <si>
    <t>Ｂ　諸 経 費　小　計　⑮</t>
  </si>
  <si>
    <t>切削機・清掃車　計　⑯</t>
  </si>
  <si>
    <t>回送費　合計　⑰</t>
  </si>
  <si>
    <t>〃</t>
  </si>
  <si>
    <t>　　　　</t>
  </si>
  <si>
    <t>　・・・・⑭</t>
  </si>
  <si>
    <t>〃</t>
  </si>
  <si>
    <t>〃</t>
  </si>
  <si>
    <t>⑫+⑬+⑭</t>
  </si>
  <si>
    <t>⑩+⑮</t>
  </si>
  <si>
    <t>⑯+⑰</t>
  </si>
  <si>
    <t>　　　　　算定する方法</t>
  </si>
  <si>
    <t>　当該現場に於ける切削機オペレーターと清掃車運転手の総数を算出する。</t>
  </si>
  <si>
    <t>　各々の夜間割増・日祝祭日割増料金を算出</t>
  </si>
  <si>
    <t>　2+3＝当該現場労務費総額 × 保険料率 （各地域の率を使用 ）</t>
  </si>
  <si>
    <t>　切削機オペレーター総数×オペレーター単価+清掃車運転手総数×運転手単価</t>
  </si>
  <si>
    <t>　ア　 Ⅰの切削機単価表に記載されたオペレーター・清掃車運転手単価より法定福利費（事業主負担分）を</t>
  </si>
  <si>
    <t>　イ　　各社の切削機オペレーター・清掃車運転手の平均年収を基に平均報酬月額を算定し、あらかじめ</t>
  </si>
  <si>
    <t>　　　　1稼動当りの法定福利費を算出しておき、当該現場の総人数をもとに計算する方法</t>
  </si>
  <si>
    <t>（東京都保険料率）</t>
  </si>
  <si>
    <t>切削機オペレーター基本単価 27,000円（例）　清掃車運転手基本単価 25,000円（例）</t>
  </si>
  <si>
    <t>法定福利費総額＝（27,000×総人数+25,000×総人数+各割増手当）×保険料率</t>
  </si>
  <si>
    <r>
      <t>　　＝ 当該現場法定福利費総額・・・・</t>
    </r>
    <r>
      <rPr>
        <b/>
        <sz val="12"/>
        <rFont val="ＭＳ Ｐ明朝"/>
        <family val="1"/>
      </rPr>
      <t>（ 説明書 Ⅳ⑭ ） （見積内訳書 Ⅵ Ｂ 備考欄 ）</t>
    </r>
  </si>
  <si>
    <t>連合会としては当該現場に於ける法定福利費の算定方法としては Ａ-ア が顧客への</t>
  </si>
  <si>
    <t>説明及び見積り内訳書（例）に示したように、簡便で分り易い算出方法として奨励します。</t>
  </si>
  <si>
    <t>（⑪+⑫+⑬）　　　　×保険料率</t>
  </si>
  <si>
    <t>に伴う賃金以外の必要経費は含まれない、としています。(国交省のホームページによる）</t>
  </si>
  <si>
    <t>27,000×15.562％＝4,202円　25,000×15.562％＝3,891円</t>
  </si>
  <si>
    <t>（厚生年金には児童手当拠出金0.15％含・介護保険は27年3月分）</t>
  </si>
  <si>
    <t>　（賞与含む,法定福利費等必要経費及び残業含まず　平成27年2月1日）</t>
  </si>
  <si>
    <t>⑱+⑲</t>
  </si>
  <si>
    <t>　C 一般管理費等（    ％ ）⑲</t>
  </si>
  <si>
    <t>工事原価　　計　⑱</t>
  </si>
  <si>
    <t>工事価格　　　⑳</t>
  </si>
  <si>
    <t>平成28年2月1日の公共工事設計労務単価の改訂により、東京都では必要経費</t>
  </si>
  <si>
    <t>を加えた特殊運転手（切削機オペレーター）労務単価は、31,400円（22,300×1.41）</t>
  </si>
  <si>
    <t>一般運転手（清掃車）労務単価は、26,000円（18,500×1.41）と試算しております。</t>
  </si>
  <si>
    <t>なお、平成29年10月1日以降、国土交通省は法定福利費の事業主負担額の内訳明示を</t>
  </si>
  <si>
    <t>必要としているため、平成30年6月より当標準見積書Ⅵの工事内訳書にも法定福利費の</t>
  </si>
  <si>
    <t>内訳明示を追加しました。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</si>
</sst>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000%"/>
    <numFmt numFmtId="180" formatCode="#,##0.0_ "/>
    <numFmt numFmtId="181" formatCode="#,##0.00_ "/>
    <numFmt numFmtId="182" formatCode="#,##0.000_);[Red]\(#,##0.000\)"/>
  </numFmts>
  <fonts count="44">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2"/>
      <name val="ＭＳ Ｐ明朝"/>
      <family val="1"/>
    </font>
    <font>
      <b/>
      <sz val="11"/>
      <name val="ＭＳ Ｐ明朝"/>
      <family val="1"/>
    </font>
    <font>
      <sz val="8"/>
      <name val="ＭＳ Ｐ明朝"/>
      <family val="1"/>
    </font>
    <font>
      <b/>
      <sz val="12"/>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thin"/>
      <top style="medium"/>
      <bottom style="thin"/>
    </border>
    <border>
      <left style="thin"/>
      <right style="thin"/>
      <top style="medium"/>
      <bottom style="medium"/>
    </border>
    <border>
      <left style="thin"/>
      <right style="thin"/>
      <top style="thin"/>
      <bottom style="medium"/>
    </border>
    <border>
      <left>
        <color indexed="63"/>
      </left>
      <right style="thin"/>
      <top style="medium"/>
      <bottom style="medium"/>
    </border>
    <border>
      <left>
        <color indexed="63"/>
      </left>
      <right>
        <color indexed="63"/>
      </right>
      <top style="thin"/>
      <bottom>
        <color indexed="63"/>
      </bottom>
    </border>
    <border diagonalUp="1">
      <left style="thin"/>
      <right style="thin"/>
      <top style="thin"/>
      <bottom style="thin"/>
      <diagonal style="thin"/>
    </border>
    <border diagonalUp="1">
      <left style="thin"/>
      <right style="thin"/>
      <top style="thin"/>
      <bottom style="thin"/>
      <diagonal style="hair"/>
    </border>
    <border>
      <left style="hair"/>
      <right style="hair"/>
      <top style="thin"/>
      <bottom style="thin"/>
    </border>
    <border diagonalUp="1">
      <left style="hair"/>
      <right style="hair"/>
      <top style="thin"/>
      <bottom style="thin"/>
      <diagonal style="hair"/>
    </border>
    <border>
      <left style="hair"/>
      <right style="hair"/>
      <top style="thin"/>
      <bottom>
        <color indexed="63"/>
      </bottom>
    </border>
    <border>
      <left style="hair"/>
      <right style="hair"/>
      <top style="thin"/>
      <bottom style="medium"/>
    </border>
    <border>
      <left style="hair"/>
      <right style="hair"/>
      <top style="medium"/>
      <bottom style="medium"/>
    </border>
    <border>
      <left style="hair"/>
      <right style="hair"/>
      <top style="medium"/>
      <bottom style="thin"/>
    </border>
    <border>
      <left style="hair"/>
      <right style="hair"/>
      <top>
        <color indexed="63"/>
      </top>
      <bottom style="thin"/>
    </border>
    <border diagonalUp="1">
      <left style="hair"/>
      <right style="hair"/>
      <top style="thin"/>
      <bottom>
        <color indexed="63"/>
      </bottom>
      <diagonal style="hair"/>
    </border>
    <border diagonalUp="1">
      <left style="hair"/>
      <right style="hair"/>
      <top style="medium"/>
      <bottom style="medium"/>
      <diagonal style="hair"/>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style="hair"/>
      <top style="thin"/>
      <bottom style="medium"/>
    </border>
    <border>
      <left style="hair"/>
      <right style="thin"/>
      <top style="thin"/>
      <bottom style="medium"/>
    </border>
    <border diagonalUp="1">
      <left>
        <color indexed="63"/>
      </left>
      <right style="thin"/>
      <top style="thin"/>
      <bottom style="thin"/>
      <diagonal style="hair"/>
    </border>
    <border diagonalUp="1">
      <left>
        <color indexed="63"/>
      </left>
      <right style="thin"/>
      <top style="thin"/>
      <bottom>
        <color indexed="63"/>
      </bottom>
      <diagonal style="hair"/>
    </border>
    <border>
      <left>
        <color indexed="63"/>
      </left>
      <right style="thin"/>
      <top style="thin"/>
      <bottom style="medium"/>
    </border>
    <border diagonalUp="1">
      <left>
        <color indexed="63"/>
      </left>
      <right style="thin"/>
      <top style="medium"/>
      <bottom style="thin"/>
      <diagonal style="hair"/>
    </border>
    <border diagonalUp="1">
      <left>
        <color indexed="63"/>
      </left>
      <right style="thin"/>
      <top>
        <color indexed="63"/>
      </top>
      <bottom style="thin"/>
      <diagonal style="hair"/>
    </border>
    <border diagonalUp="1">
      <left>
        <color indexed="63"/>
      </left>
      <right style="thin"/>
      <top style="medium"/>
      <bottom style="medium"/>
      <diagonal style="hair"/>
    </border>
    <border diagonalUp="1">
      <left>
        <color indexed="63"/>
      </left>
      <right style="thin"/>
      <top style="thin"/>
      <bottom style="medium"/>
      <diagonal style="hair"/>
    </border>
    <border>
      <left>
        <color indexed="63"/>
      </left>
      <right style="thin"/>
      <top style="medium"/>
      <bottom style="thin"/>
    </border>
    <border>
      <left>
        <color indexed="63"/>
      </left>
      <right style="hair"/>
      <top style="medium"/>
      <bottom style="thin"/>
    </border>
    <border>
      <left style="thin"/>
      <right style="hair"/>
      <top style="medium"/>
      <bottom style="thin"/>
    </border>
    <border>
      <left style="thin"/>
      <right style="hair"/>
      <top style="medium"/>
      <bottom style="medium"/>
    </border>
    <border>
      <left style="thin"/>
      <right style="thin"/>
      <top>
        <color indexed="63"/>
      </top>
      <bottom style="thin"/>
    </border>
    <border>
      <left>
        <color indexed="63"/>
      </left>
      <right style="thin"/>
      <top>
        <color indexed="63"/>
      </top>
      <bottom style="thin"/>
    </border>
    <border>
      <left style="thin"/>
      <right style="hair"/>
      <top>
        <color indexed="63"/>
      </top>
      <bottom style="thin"/>
    </border>
    <border>
      <left style="thin"/>
      <right style="hair"/>
      <top style="medium"/>
      <bottom>
        <color indexed="63"/>
      </bottom>
    </border>
    <border diagonalUp="1">
      <left style="thin"/>
      <right style="hair"/>
      <top style="thin"/>
      <bottom style="thin"/>
      <diagonal style="hair"/>
    </border>
    <border>
      <left style="hair"/>
      <right style="thin"/>
      <top style="medium"/>
      <bottom style="medium"/>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hair"/>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04">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177" fontId="2" fillId="0" borderId="11" xfId="0" applyNumberFormat="1" applyFont="1" applyBorder="1" applyAlignment="1">
      <alignment vertical="center"/>
    </xf>
    <xf numFmtId="177" fontId="2" fillId="0" borderId="12" xfId="0" applyNumberFormat="1"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7" fontId="4" fillId="0" borderId="18" xfId="0" applyNumberFormat="1" applyFont="1" applyBorder="1" applyAlignment="1">
      <alignment horizontal="center" vertical="center"/>
    </xf>
    <xf numFmtId="0" fontId="2" fillId="0" borderId="0" xfId="0" applyFont="1" applyAlignment="1">
      <alignment horizontal="center" vertical="center"/>
    </xf>
    <xf numFmtId="178" fontId="2" fillId="0" borderId="0" xfId="0" applyNumberFormat="1" applyFont="1" applyAlignment="1">
      <alignment vertical="center"/>
    </xf>
    <xf numFmtId="176" fontId="2" fillId="0" borderId="0" xfId="0" applyNumberFormat="1" applyFont="1" applyAlignment="1">
      <alignment vertical="center"/>
    </xf>
    <xf numFmtId="176" fontId="2" fillId="0" borderId="10" xfId="0" applyNumberFormat="1" applyFont="1" applyBorder="1" applyAlignment="1">
      <alignment vertical="center"/>
    </xf>
    <xf numFmtId="176" fontId="2" fillId="0" borderId="0" xfId="0" applyNumberFormat="1" applyFont="1" applyAlignment="1">
      <alignment horizontal="center" vertical="center"/>
    </xf>
    <xf numFmtId="179"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9" xfId="0" applyNumberFormat="1" applyFont="1" applyBorder="1" applyAlignment="1">
      <alignment vertical="center"/>
    </xf>
    <xf numFmtId="176" fontId="2" fillId="0" borderId="0" xfId="0" applyNumberFormat="1" applyFont="1" applyBorder="1" applyAlignment="1">
      <alignment vertical="center"/>
    </xf>
    <xf numFmtId="176" fontId="4" fillId="0" borderId="10" xfId="0" applyNumberFormat="1" applyFont="1" applyBorder="1" applyAlignment="1">
      <alignment horizontal="center" vertical="center"/>
    </xf>
    <xf numFmtId="176" fontId="4" fillId="0" borderId="0" xfId="0" applyNumberFormat="1" applyFont="1" applyAlignment="1">
      <alignment vertical="center"/>
    </xf>
    <xf numFmtId="176" fontId="4" fillId="0" borderId="10" xfId="0" applyNumberFormat="1" applyFont="1" applyBorder="1" applyAlignment="1">
      <alignment vertical="center"/>
    </xf>
    <xf numFmtId="0" fontId="5" fillId="0" borderId="0" xfId="0" applyFont="1" applyAlignment="1">
      <alignment vertical="center"/>
    </xf>
    <xf numFmtId="0" fontId="4" fillId="0" borderId="10" xfId="0" applyFont="1" applyBorder="1" applyAlignment="1">
      <alignment horizontal="center" vertical="center" wrapText="1"/>
    </xf>
    <xf numFmtId="0" fontId="2" fillId="0" borderId="20" xfId="0" applyFont="1" applyBorder="1" applyAlignment="1">
      <alignment vertical="center"/>
    </xf>
    <xf numFmtId="0" fontId="2" fillId="0" borderId="11" xfId="0" applyFont="1" applyBorder="1" applyAlignment="1">
      <alignment horizontal="center" vertical="center"/>
    </xf>
    <xf numFmtId="0" fontId="2" fillId="0" borderId="0" xfId="0" applyFont="1" applyAlignment="1">
      <alignment vertical="center"/>
    </xf>
    <xf numFmtId="178" fontId="2" fillId="0" borderId="0" xfId="0" applyNumberFormat="1" applyFont="1" applyBorder="1" applyAlignment="1">
      <alignment vertical="center"/>
    </xf>
    <xf numFmtId="0" fontId="4" fillId="0" borderId="21" xfId="0" applyFont="1" applyBorder="1" applyAlignment="1">
      <alignment vertical="center"/>
    </xf>
    <xf numFmtId="177" fontId="4" fillId="0" borderId="22" xfId="0" applyNumberFormat="1" applyFont="1" applyBorder="1" applyAlignment="1">
      <alignment horizontal="center" vertical="center" wrapText="1"/>
    </xf>
    <xf numFmtId="177" fontId="4" fillId="0" borderId="23" xfId="0" applyNumberFormat="1" applyFont="1" applyBorder="1" applyAlignment="1">
      <alignment vertical="center"/>
    </xf>
    <xf numFmtId="177" fontId="4" fillId="0" borderId="22"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7" fillId="0" borderId="25" xfId="0" applyNumberFormat="1" applyFont="1" applyBorder="1" applyAlignment="1">
      <alignment vertical="center" wrapText="1"/>
    </xf>
    <xf numFmtId="177" fontId="4" fillId="0" borderId="26" xfId="0" applyNumberFormat="1" applyFont="1" applyBorder="1" applyAlignment="1">
      <alignment horizontal="center" vertical="center"/>
    </xf>
    <xf numFmtId="177" fontId="7" fillId="0" borderId="27" xfId="0" applyNumberFormat="1" applyFont="1" applyBorder="1" applyAlignment="1">
      <alignment vertical="center" wrapText="1"/>
    </xf>
    <xf numFmtId="177" fontId="4" fillId="0" borderId="28"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29" xfId="0" applyNumberFormat="1" applyFont="1" applyBorder="1" applyAlignment="1">
      <alignment vertical="center"/>
    </xf>
    <xf numFmtId="177" fontId="7" fillId="0" borderId="26" xfId="0" applyNumberFormat="1" applyFont="1" applyBorder="1" applyAlignment="1">
      <alignment horizontal="center" vertical="center" wrapText="1"/>
    </xf>
    <xf numFmtId="177" fontId="4" fillId="0" borderId="30" xfId="0" applyNumberFormat="1" applyFont="1" applyBorder="1" applyAlignment="1">
      <alignment vertical="center"/>
    </xf>
    <xf numFmtId="177" fontId="3" fillId="0" borderId="26" xfId="0" applyNumberFormat="1" applyFont="1" applyBorder="1" applyAlignment="1">
      <alignment horizontal="center" vertical="center"/>
    </xf>
    <xf numFmtId="177" fontId="2" fillId="0" borderId="27" xfId="0" applyNumberFormat="1" applyFont="1" applyBorder="1" applyAlignment="1">
      <alignment vertical="center"/>
    </xf>
    <xf numFmtId="177" fontId="2" fillId="0" borderId="22" xfId="0" applyNumberFormat="1" applyFont="1" applyBorder="1" applyAlignment="1">
      <alignment vertical="center"/>
    </xf>
    <xf numFmtId="177" fontId="2" fillId="0" borderId="25" xfId="0" applyNumberFormat="1" applyFont="1" applyBorder="1" applyAlignment="1">
      <alignment vertical="center"/>
    </xf>
    <xf numFmtId="0" fontId="4" fillId="0" borderId="31" xfId="0" applyFont="1" applyBorder="1" applyAlignment="1">
      <alignment horizontal="center" vertical="center"/>
    </xf>
    <xf numFmtId="0" fontId="7" fillId="0" borderId="32"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77" fontId="4" fillId="0" borderId="11" xfId="0" applyNumberFormat="1" applyFont="1" applyBorder="1" applyAlignment="1">
      <alignment horizontal="center" vertical="center" wrapText="1"/>
    </xf>
    <xf numFmtId="177" fontId="4" fillId="0" borderId="37" xfId="0" applyNumberFormat="1" applyFont="1" applyBorder="1" applyAlignment="1">
      <alignment vertical="center"/>
    </xf>
    <xf numFmtId="177" fontId="4" fillId="0" borderId="38" xfId="0" applyNumberFormat="1" applyFont="1" applyBorder="1" applyAlignment="1">
      <alignment vertical="center"/>
    </xf>
    <xf numFmtId="177" fontId="7" fillId="0" borderId="39" xfId="0" applyNumberFormat="1" applyFont="1" applyBorder="1" applyAlignment="1">
      <alignment vertical="center" wrapText="1"/>
    </xf>
    <xf numFmtId="177" fontId="7" fillId="0" borderId="40" xfId="0" applyNumberFormat="1" applyFont="1" applyBorder="1" applyAlignment="1">
      <alignment vertical="center" wrapText="1"/>
    </xf>
    <xf numFmtId="177" fontId="4" fillId="0" borderId="41" xfId="0" applyNumberFormat="1" applyFont="1" applyBorder="1" applyAlignment="1">
      <alignment vertical="center"/>
    </xf>
    <xf numFmtId="177" fontId="4" fillId="0" borderId="42" xfId="0" applyNumberFormat="1" applyFont="1" applyBorder="1" applyAlignment="1">
      <alignment vertical="center"/>
    </xf>
    <xf numFmtId="177" fontId="4" fillId="0" borderId="40" xfId="0" applyNumberFormat="1" applyFont="1" applyBorder="1" applyAlignment="1">
      <alignment vertical="center"/>
    </xf>
    <xf numFmtId="177" fontId="4" fillId="0" borderId="43" xfId="0" applyNumberFormat="1" applyFont="1" applyBorder="1" applyAlignment="1">
      <alignment vertical="center"/>
    </xf>
    <xf numFmtId="177" fontId="4" fillId="0" borderId="11" xfId="0" applyNumberFormat="1" applyFont="1" applyBorder="1" applyAlignment="1">
      <alignment horizontal="center" vertical="center"/>
    </xf>
    <xf numFmtId="177" fontId="2" fillId="0" borderId="44" xfId="0" applyNumberFormat="1" applyFont="1" applyBorder="1" applyAlignment="1">
      <alignment vertical="center"/>
    </xf>
    <xf numFmtId="177" fontId="7" fillId="0" borderId="45" xfId="0" applyNumberFormat="1" applyFont="1" applyBorder="1" applyAlignment="1">
      <alignment vertical="center" wrapText="1"/>
    </xf>
    <xf numFmtId="0" fontId="2" fillId="0" borderId="0" xfId="0" applyFont="1" applyAlignment="1">
      <alignment/>
    </xf>
    <xf numFmtId="177" fontId="4" fillId="0" borderId="22" xfId="0" applyNumberFormat="1" applyFont="1" applyBorder="1" applyAlignment="1">
      <alignment vertical="center"/>
    </xf>
    <xf numFmtId="177" fontId="2" fillId="0" borderId="31" xfId="0" applyNumberFormat="1" applyFont="1" applyBorder="1" applyAlignment="1">
      <alignment vertical="center"/>
    </xf>
    <xf numFmtId="177" fontId="2" fillId="0" borderId="46"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177" fontId="7" fillId="0" borderId="22"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0" xfId="0" applyFont="1" applyAlignment="1">
      <alignmen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178" fontId="2" fillId="0" borderId="0" xfId="0" applyNumberFormat="1"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center" wrapText="1"/>
    </xf>
    <xf numFmtId="178" fontId="2" fillId="0" borderId="0" xfId="0" applyNumberFormat="1" applyFont="1" applyAlignment="1">
      <alignment vertical="center"/>
    </xf>
    <xf numFmtId="177" fontId="2" fillId="0" borderId="47"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3" fillId="0" borderId="48" xfId="0" applyFont="1" applyBorder="1" applyAlignment="1">
      <alignment horizontal="center" vertical="center"/>
    </xf>
    <xf numFmtId="177" fontId="4" fillId="0" borderId="49" xfId="0" applyNumberFormat="1" applyFont="1" applyBorder="1" applyAlignment="1">
      <alignment horizontal="center" vertical="center"/>
    </xf>
    <xf numFmtId="176" fontId="3" fillId="0" borderId="19" xfId="0" applyNumberFormat="1" applyFont="1" applyBorder="1" applyAlignment="1">
      <alignment horizontal="center" vertical="top"/>
    </xf>
    <xf numFmtId="0" fontId="6" fillId="0" borderId="0" xfId="0" applyFont="1" applyAlignment="1">
      <alignment vertical="center"/>
    </xf>
    <xf numFmtId="176" fontId="4" fillId="0" borderId="0"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9" fillId="0" borderId="0" xfId="0" applyFont="1" applyBorder="1" applyAlignment="1">
      <alignment vertical="center"/>
    </xf>
    <xf numFmtId="10" fontId="2" fillId="0" borderId="0" xfId="0" applyNumberFormat="1"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Alignment="1">
      <alignment vertical="top"/>
    </xf>
    <xf numFmtId="177" fontId="3" fillId="0" borderId="47" xfId="0" applyNumberFormat="1" applyFont="1" applyBorder="1" applyAlignment="1">
      <alignment horizontal="center" vertical="center"/>
    </xf>
    <xf numFmtId="177" fontId="7" fillId="0" borderId="50" xfId="0" applyNumberFormat="1" applyFont="1" applyBorder="1" applyAlignment="1">
      <alignment horizontal="center" vertical="center" wrapText="1"/>
    </xf>
    <xf numFmtId="177" fontId="2" fillId="0" borderId="35" xfId="0" applyNumberFormat="1" applyFont="1" applyBorder="1" applyAlignment="1">
      <alignment vertical="center"/>
    </xf>
    <xf numFmtId="9" fontId="2" fillId="0" borderId="10" xfId="0" applyNumberFormat="1" applyFont="1" applyBorder="1" applyAlignment="1">
      <alignment horizontal="center" vertical="center"/>
    </xf>
    <xf numFmtId="0" fontId="8" fillId="0" borderId="0" xfId="0" applyFont="1" applyAlignment="1">
      <alignment horizontal="center" vertical="center"/>
    </xf>
    <xf numFmtId="176" fontId="8" fillId="0" borderId="0" xfId="0" applyNumberFormat="1" applyFont="1" applyAlignment="1">
      <alignment horizontal="center" vertical="center"/>
    </xf>
    <xf numFmtId="176" fontId="2" fillId="0" borderId="0" xfId="0" applyNumberFormat="1" applyFont="1" applyBorder="1" applyAlignment="1">
      <alignment vertical="center" wrapText="1"/>
    </xf>
    <xf numFmtId="0" fontId="8" fillId="0" borderId="0" xfId="0" applyFont="1" applyBorder="1" applyAlignment="1">
      <alignment horizontal="center" vertical="center"/>
    </xf>
    <xf numFmtId="179" fontId="2" fillId="0" borderId="0" xfId="0" applyNumberFormat="1" applyFont="1" applyBorder="1" applyAlignment="1">
      <alignment vertical="center"/>
    </xf>
    <xf numFmtId="176" fontId="4" fillId="0" borderId="0" xfId="0" applyNumberFormat="1" applyFont="1" applyBorder="1" applyAlignment="1">
      <alignment vertical="center"/>
    </xf>
    <xf numFmtId="9" fontId="2" fillId="0" borderId="0" xfId="0" applyNumberFormat="1" applyFont="1" applyBorder="1" applyAlignment="1">
      <alignment vertical="center"/>
    </xf>
    <xf numFmtId="0" fontId="2" fillId="0" borderId="0" xfId="0" applyFont="1" applyBorder="1" applyAlignment="1">
      <alignment horizontal="right" vertical="center"/>
    </xf>
    <xf numFmtId="9" fontId="3" fillId="0" borderId="0" xfId="0" applyNumberFormat="1" applyFont="1" applyBorder="1" applyAlignment="1">
      <alignment vertical="center"/>
    </xf>
    <xf numFmtId="176" fontId="3" fillId="0" borderId="19" xfId="0" applyNumberFormat="1" applyFont="1" applyBorder="1" applyAlignment="1">
      <alignment vertical="top"/>
    </xf>
    <xf numFmtId="177" fontId="7" fillId="0" borderId="45" xfId="0" applyNumberFormat="1" applyFont="1" applyBorder="1" applyAlignment="1">
      <alignment horizontal="center" vertical="center" wrapText="1"/>
    </xf>
    <xf numFmtId="177" fontId="7" fillId="0" borderId="31" xfId="0" applyNumberFormat="1" applyFont="1" applyBorder="1" applyAlignment="1">
      <alignment horizontal="center" vertical="center" wrapText="1"/>
    </xf>
    <xf numFmtId="177" fontId="4" fillId="0" borderId="47" xfId="0" applyNumberFormat="1" applyFont="1" applyBorder="1" applyAlignment="1">
      <alignment horizontal="center" vertical="center"/>
    </xf>
    <xf numFmtId="177" fontId="7" fillId="0" borderId="46" xfId="0" applyNumberFormat="1" applyFont="1" applyBorder="1" applyAlignment="1">
      <alignment vertical="center" wrapText="1"/>
    </xf>
    <xf numFmtId="177" fontId="4" fillId="0" borderId="50" xfId="0" applyNumberFormat="1" applyFont="1" applyBorder="1" applyAlignment="1">
      <alignment horizontal="center" vertical="center"/>
    </xf>
    <xf numFmtId="177" fontId="4" fillId="0" borderId="31" xfId="0" applyNumberFormat="1" applyFont="1" applyBorder="1" applyAlignment="1">
      <alignment horizontal="center" vertical="center"/>
    </xf>
    <xf numFmtId="177" fontId="7" fillId="0" borderId="47" xfId="0" applyNumberFormat="1" applyFont="1" applyBorder="1" applyAlignment="1">
      <alignment horizontal="center" vertical="center" wrapText="1"/>
    </xf>
    <xf numFmtId="177" fontId="7" fillId="0" borderId="33" xfId="0" applyNumberFormat="1" applyFont="1" applyBorder="1" applyAlignment="1">
      <alignment horizontal="center" vertical="center"/>
    </xf>
    <xf numFmtId="177" fontId="7" fillId="0" borderId="51" xfId="0" applyNumberFormat="1" applyFont="1" applyBorder="1" applyAlignment="1">
      <alignment horizontal="center" vertical="center" wrapText="1"/>
    </xf>
    <xf numFmtId="177" fontId="4" fillId="0" borderId="52" xfId="0" applyNumberFormat="1" applyFont="1" applyBorder="1" applyAlignment="1">
      <alignment vertical="center"/>
    </xf>
    <xf numFmtId="177" fontId="4" fillId="0" borderId="33" xfId="0" applyNumberFormat="1" applyFont="1" applyBorder="1" applyAlignment="1">
      <alignment horizontal="center" vertical="center"/>
    </xf>
    <xf numFmtId="177" fontId="7" fillId="0" borderId="35" xfId="0" applyNumberFormat="1" applyFont="1" applyBorder="1" applyAlignment="1">
      <alignment vertical="center" wrapText="1"/>
    </xf>
    <xf numFmtId="177" fontId="4" fillId="0" borderId="53" xfId="0" applyNumberFormat="1" applyFont="1" applyBorder="1" applyAlignment="1">
      <alignment horizontal="center" vertical="center"/>
    </xf>
    <xf numFmtId="177" fontId="7" fillId="0" borderId="44" xfId="0" applyNumberFormat="1" applyFont="1" applyBorder="1" applyAlignment="1">
      <alignment horizontal="center" vertical="center" wrapText="1"/>
    </xf>
    <xf numFmtId="177" fontId="3" fillId="0" borderId="16"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179" fontId="2" fillId="0" borderId="13" xfId="0" applyNumberFormat="1" applyFont="1" applyBorder="1" applyAlignment="1">
      <alignment vertical="center"/>
    </xf>
    <xf numFmtId="176" fontId="2" fillId="0" borderId="54" xfId="0" applyNumberFormat="1" applyFont="1" applyBorder="1" applyAlignment="1">
      <alignment vertical="center"/>
    </xf>
    <xf numFmtId="179" fontId="2" fillId="0" borderId="0" xfId="0" applyNumberFormat="1"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8" fillId="0" borderId="57" xfId="0" applyFont="1" applyBorder="1" applyAlignment="1">
      <alignment horizontal="center" vertical="center"/>
    </xf>
    <xf numFmtId="0" fontId="8" fillId="0" borderId="39"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44"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5" fillId="0" borderId="39" xfId="0" applyFont="1" applyBorder="1" applyAlignment="1">
      <alignment horizontal="center" vertical="center"/>
    </xf>
    <xf numFmtId="0" fontId="3" fillId="0" borderId="54" xfId="0" applyFont="1" applyBorder="1" applyAlignment="1">
      <alignment horizontal="center" vertical="center"/>
    </xf>
    <xf numFmtId="0" fontId="3" fillId="0" borderId="11" xfId="0" applyFont="1" applyBorder="1" applyAlignment="1">
      <alignment horizontal="center" vertical="center"/>
    </xf>
    <xf numFmtId="0" fontId="4" fillId="0" borderId="54"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58" xfId="0" applyFont="1" applyBorder="1" applyAlignment="1">
      <alignment horizontal="center" vertical="center"/>
    </xf>
    <xf numFmtId="0" fontId="4" fillId="0" borderId="44" xfId="0" applyFont="1" applyBorder="1" applyAlignment="1">
      <alignment horizontal="center" vertical="center"/>
    </xf>
    <xf numFmtId="0" fontId="4" fillId="0" borderId="61" xfId="0" applyFont="1" applyBorder="1" applyAlignment="1">
      <alignment horizontal="center" vertical="center"/>
    </xf>
    <xf numFmtId="0" fontId="4" fillId="0" borderId="1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55" xfId="0" applyFont="1" applyBorder="1" applyAlignment="1">
      <alignment horizontal="center" vertical="center"/>
    </xf>
    <xf numFmtId="0" fontId="3" fillId="0" borderId="18" xfId="0" applyFont="1" applyBorder="1" applyAlignment="1">
      <alignment horizontal="center" vertical="center"/>
    </xf>
    <xf numFmtId="0" fontId="6" fillId="0" borderId="58" xfId="0" applyFont="1" applyBorder="1" applyAlignment="1">
      <alignment horizontal="center" vertical="center"/>
    </xf>
    <xf numFmtId="0" fontId="6" fillId="0" borderId="4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4" fillId="0" borderId="13" xfId="0" applyFont="1" applyBorder="1" applyAlignment="1">
      <alignment horizontal="center" vertical="center"/>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4" xfId="0" applyFont="1" applyBorder="1" applyAlignment="1">
      <alignment horizontal="center" vertical="center" wrapText="1"/>
    </xf>
    <xf numFmtId="177" fontId="5" fillId="0" borderId="62" xfId="0" applyNumberFormat="1" applyFont="1" applyBorder="1" applyAlignment="1">
      <alignment horizontal="center" vertical="center"/>
    </xf>
    <xf numFmtId="177" fontId="5" fillId="0" borderId="64" xfId="0" applyNumberFormat="1" applyFont="1" applyBorder="1" applyAlignment="1">
      <alignment horizontal="center" vertical="center"/>
    </xf>
    <xf numFmtId="177" fontId="5" fillId="0" borderId="63"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177" fontId="2" fillId="0" borderId="55" xfId="0" applyNumberFormat="1" applyFont="1" applyBorder="1" applyAlignment="1">
      <alignment horizontal="center" vertical="center"/>
    </xf>
    <xf numFmtId="177" fontId="2" fillId="0" borderId="56" xfId="0" applyNumberFormat="1" applyFont="1" applyBorder="1" applyAlignment="1">
      <alignment horizontal="center" vertical="center"/>
    </xf>
    <xf numFmtId="177" fontId="2" fillId="0" borderId="18" xfId="0" applyNumberFormat="1" applyFont="1" applyBorder="1" applyAlignment="1">
      <alignment horizontal="center" vertical="center"/>
    </xf>
    <xf numFmtId="0" fontId="6" fillId="0" borderId="18" xfId="0" applyFont="1" applyBorder="1" applyAlignment="1">
      <alignment horizontal="center" vertical="center"/>
    </xf>
    <xf numFmtId="176" fontId="2" fillId="0" borderId="0" xfId="0" applyNumberFormat="1" applyFont="1" applyBorder="1" applyAlignment="1">
      <alignment horizontal="center" vertical="center" wrapText="1"/>
    </xf>
    <xf numFmtId="176" fontId="2" fillId="0" borderId="65"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48" xfId="0" applyFont="1" applyBorder="1" applyAlignment="1">
      <alignment horizontal="center" vertical="center" wrapText="1"/>
    </xf>
    <xf numFmtId="0" fontId="8" fillId="0" borderId="0" xfId="0" applyFont="1" applyBorder="1" applyAlignment="1">
      <alignment horizontal="center" vertical="center"/>
    </xf>
    <xf numFmtId="176" fontId="2" fillId="0" borderId="13" xfId="0" applyNumberFormat="1" applyFont="1" applyBorder="1" applyAlignment="1">
      <alignment horizontal="center" vertical="center" wrapText="1"/>
    </xf>
    <xf numFmtId="176" fontId="2" fillId="0" borderId="48" xfId="0" applyNumberFormat="1" applyFont="1" applyBorder="1" applyAlignment="1">
      <alignment horizontal="center" vertical="center" wrapText="1"/>
    </xf>
    <xf numFmtId="176" fontId="2" fillId="0" borderId="66" xfId="0" applyNumberFormat="1" applyFont="1" applyBorder="1" applyAlignment="1">
      <alignment horizontal="center" vertical="center"/>
    </xf>
    <xf numFmtId="0" fontId="3" fillId="0" borderId="47" xfId="0" applyFont="1" applyBorder="1" applyAlignment="1">
      <alignment horizontal="center" vertical="center"/>
    </xf>
    <xf numFmtId="0" fontId="3" fillId="0" borderId="53" xfId="0" applyFont="1" applyBorder="1" applyAlignment="1">
      <alignment horizontal="center" vertical="center"/>
    </xf>
    <xf numFmtId="0" fontId="8" fillId="0" borderId="65" xfId="0" applyFont="1" applyBorder="1" applyAlignment="1">
      <alignment horizontal="center" vertical="center"/>
    </xf>
    <xf numFmtId="176" fontId="2" fillId="0" borderId="19" xfId="0" applyNumberFormat="1" applyFont="1" applyBorder="1" applyAlignment="1">
      <alignment horizontal="center" vertical="center"/>
    </xf>
    <xf numFmtId="177" fontId="4" fillId="0" borderId="27" xfId="0" applyNumberFormat="1" applyFont="1" applyBorder="1" applyAlignment="1">
      <alignment horizontal="center" vertical="center" wrapText="1"/>
    </xf>
    <xf numFmtId="0" fontId="3" fillId="0" borderId="66" xfId="0" applyFont="1" applyBorder="1" applyAlignment="1">
      <alignment horizontal="center" vertical="center"/>
    </xf>
    <xf numFmtId="0" fontId="5" fillId="0" borderId="0" xfId="0" applyFont="1" applyAlignment="1">
      <alignment horizontal="center" vertical="center"/>
    </xf>
    <xf numFmtId="0" fontId="2" fillId="0" borderId="54" xfId="0" applyFont="1" applyBorder="1" applyAlignment="1">
      <alignment horizontal="center" vertical="center"/>
    </xf>
    <xf numFmtId="0" fontId="2" fillId="0" borderId="11" xfId="0" applyFont="1" applyBorder="1" applyAlignment="1">
      <alignment horizontal="center" vertical="center"/>
    </xf>
    <xf numFmtId="0" fontId="4" fillId="0" borderId="46" xfId="0" applyFont="1" applyBorder="1" applyAlignment="1">
      <alignment horizontal="center" vertical="center"/>
    </xf>
    <xf numFmtId="0" fontId="4" fillId="0" borderId="6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1"/>
  <sheetViews>
    <sheetView tabSelected="1" zoomScalePageLayoutView="0" workbookViewId="0" topLeftCell="A1">
      <selection activeCell="A1" sqref="A1"/>
    </sheetView>
  </sheetViews>
  <sheetFormatPr defaultColWidth="9.00390625" defaultRowHeight="13.5"/>
  <cols>
    <col min="1" max="1" width="12.00390625" style="8" customWidth="1"/>
    <col min="2" max="2" width="13.625" style="8" customWidth="1"/>
    <col min="3" max="3" width="5.75390625" style="8" customWidth="1"/>
    <col min="4" max="9" width="10.125" style="8" customWidth="1"/>
    <col min="10" max="10" width="18.875" style="8" customWidth="1"/>
    <col min="11" max="11" width="11.625" style="8" bestFit="1" customWidth="1"/>
    <col min="12" max="12" width="11.375" style="8" customWidth="1"/>
    <col min="13" max="13" width="11.50390625" style="8" customWidth="1"/>
    <col min="14" max="14" width="12.75390625" style="8" customWidth="1"/>
    <col min="15" max="15" width="11.125" style="8" customWidth="1"/>
    <col min="16" max="16" width="15.25390625" style="8" customWidth="1"/>
    <col min="17" max="17" width="18.875" style="8" customWidth="1"/>
    <col min="18" max="18" width="11.625" style="8" bestFit="1" customWidth="1"/>
    <col min="19" max="19" width="11.375" style="8" customWidth="1"/>
    <col min="20" max="20" width="11.50390625" style="8" customWidth="1"/>
    <col min="21" max="22" width="11.125" style="8" customWidth="1"/>
    <col min="23" max="23" width="15.875" style="8" customWidth="1"/>
    <col min="24" max="16384" width="9.00390625" style="8" customWidth="1"/>
  </cols>
  <sheetData>
    <row r="1" spans="4:21" ht="28.5" customHeight="1">
      <c r="D1" s="199" t="s">
        <v>60</v>
      </c>
      <c r="E1" s="199"/>
      <c r="F1" s="199"/>
      <c r="G1" s="199"/>
      <c r="J1" s="88" t="s">
        <v>112</v>
      </c>
      <c r="K1" s="189" t="s">
        <v>103</v>
      </c>
      <c r="L1" s="189"/>
      <c r="M1" s="189"/>
      <c r="N1" s="189"/>
      <c r="Q1" s="100" t="s">
        <v>113</v>
      </c>
      <c r="R1" s="195" t="s">
        <v>111</v>
      </c>
      <c r="S1" s="195"/>
      <c r="T1" s="195"/>
      <c r="U1" s="195"/>
    </row>
    <row r="2" spans="1:23" ht="30" customHeight="1">
      <c r="A2" s="200" t="s">
        <v>2</v>
      </c>
      <c r="B2" s="201"/>
      <c r="C2" s="151" t="s">
        <v>57</v>
      </c>
      <c r="D2" s="198"/>
      <c r="E2" s="198"/>
      <c r="F2" s="198"/>
      <c r="G2" s="198"/>
      <c r="H2" s="198"/>
      <c r="I2" s="152"/>
      <c r="J2" s="75" t="s">
        <v>83</v>
      </c>
      <c r="K2" s="37"/>
      <c r="L2" s="37"/>
      <c r="M2" s="37"/>
      <c r="N2" s="37"/>
      <c r="Q2" s="35"/>
      <c r="R2" s="11" t="s">
        <v>123</v>
      </c>
      <c r="S2" s="34" t="s">
        <v>59</v>
      </c>
      <c r="T2" s="11" t="s">
        <v>33</v>
      </c>
      <c r="U2" s="34" t="s">
        <v>38</v>
      </c>
      <c r="V2" s="11" t="s">
        <v>34</v>
      </c>
      <c r="W2" s="11" t="s">
        <v>35</v>
      </c>
    </row>
    <row r="3" spans="1:23" ht="24.75" customHeight="1">
      <c r="A3" s="151" t="s">
        <v>1</v>
      </c>
      <c r="B3" s="152"/>
      <c r="C3" s="39"/>
      <c r="D3" s="82" t="s">
        <v>61</v>
      </c>
      <c r="E3" s="83" t="s">
        <v>62</v>
      </c>
      <c r="F3" s="83" t="s">
        <v>63</v>
      </c>
      <c r="G3" s="83" t="s">
        <v>64</v>
      </c>
      <c r="H3" s="83" t="s">
        <v>65</v>
      </c>
      <c r="I3" s="36" t="s">
        <v>0</v>
      </c>
      <c r="K3" s="2" t="s">
        <v>84</v>
      </c>
      <c r="L3" s="2"/>
      <c r="M3" s="2"/>
      <c r="N3" s="2"/>
      <c r="Q3" s="9" t="s">
        <v>36</v>
      </c>
      <c r="R3" s="24">
        <v>27000</v>
      </c>
      <c r="S3" s="24">
        <f>R3/8</f>
        <v>3375</v>
      </c>
      <c r="T3" s="107">
        <v>0.25</v>
      </c>
      <c r="U3" s="9">
        <f>S3*0.25</f>
        <v>843.75</v>
      </c>
      <c r="V3" s="27">
        <v>8</v>
      </c>
      <c r="W3" s="24">
        <f>U3*V3</f>
        <v>6750</v>
      </c>
    </row>
    <row r="4" spans="1:23" ht="20.25" customHeight="1">
      <c r="A4" s="151" t="s">
        <v>42</v>
      </c>
      <c r="B4" s="152"/>
      <c r="C4" s="15" t="s">
        <v>3</v>
      </c>
      <c r="D4" s="119" t="s">
        <v>43</v>
      </c>
      <c r="E4" s="40" t="s">
        <v>68</v>
      </c>
      <c r="F4" s="40" t="s">
        <v>68</v>
      </c>
      <c r="G4" s="40" t="s">
        <v>68</v>
      </c>
      <c r="H4" s="40" t="s">
        <v>68</v>
      </c>
      <c r="I4" s="63" t="s">
        <v>68</v>
      </c>
      <c r="J4" s="86"/>
      <c r="K4" s="38" t="s">
        <v>85</v>
      </c>
      <c r="L4" s="38"/>
      <c r="M4" s="38"/>
      <c r="N4" s="38"/>
      <c r="O4" s="38"/>
      <c r="Q4" s="9" t="s">
        <v>37</v>
      </c>
      <c r="R4" s="24">
        <f>R3</f>
        <v>27000</v>
      </c>
      <c r="S4" s="24">
        <f>R4/8</f>
        <v>3375</v>
      </c>
      <c r="T4" s="107">
        <v>0.35</v>
      </c>
      <c r="U4" s="9">
        <f>S4*0.35</f>
        <v>1181.25</v>
      </c>
      <c r="V4" s="27">
        <v>8</v>
      </c>
      <c r="W4" s="24">
        <f>U4*V4</f>
        <v>9450</v>
      </c>
    </row>
    <row r="5" spans="1:20" ht="20.25" customHeight="1">
      <c r="A5" s="153" t="s">
        <v>44</v>
      </c>
      <c r="B5" s="154"/>
      <c r="C5" s="12" t="s">
        <v>69</v>
      </c>
      <c r="D5" s="127"/>
      <c r="E5" s="41"/>
      <c r="F5" s="41"/>
      <c r="G5" s="41"/>
      <c r="H5" s="41"/>
      <c r="I5" s="64"/>
      <c r="J5" s="1"/>
      <c r="K5" s="38" t="s">
        <v>86</v>
      </c>
      <c r="L5" s="38"/>
      <c r="M5" s="38"/>
      <c r="N5" s="38"/>
      <c r="O5" s="38"/>
      <c r="Q5" s="109"/>
      <c r="R5" s="196"/>
      <c r="S5" s="196"/>
      <c r="T5" s="196"/>
    </row>
    <row r="6" spans="1:20" ht="20.25" customHeight="1">
      <c r="A6" s="56" t="s">
        <v>114</v>
      </c>
      <c r="B6" s="57" t="s">
        <v>12</v>
      </c>
      <c r="C6" s="12" t="s">
        <v>70</v>
      </c>
      <c r="D6" s="119" t="s">
        <v>45</v>
      </c>
      <c r="E6" s="42" t="s">
        <v>71</v>
      </c>
      <c r="F6" s="42" t="s">
        <v>71</v>
      </c>
      <c r="G6" s="81" t="s">
        <v>100</v>
      </c>
      <c r="H6" s="48"/>
      <c r="I6" s="64"/>
      <c r="J6" s="96" t="s">
        <v>147</v>
      </c>
      <c r="Q6" s="109" t="s">
        <v>23</v>
      </c>
      <c r="R6" s="186" t="s">
        <v>58</v>
      </c>
      <c r="S6" s="186"/>
      <c r="T6" s="186"/>
    </row>
    <row r="7" spans="1:20" ht="20.25" customHeight="1">
      <c r="A7" s="56" t="s">
        <v>115</v>
      </c>
      <c r="B7" s="58" t="s">
        <v>68</v>
      </c>
      <c r="C7" s="12" t="s">
        <v>116</v>
      </c>
      <c r="D7" s="123" t="s">
        <v>68</v>
      </c>
      <c r="E7" s="42" t="s">
        <v>68</v>
      </c>
      <c r="F7" s="42" t="s">
        <v>68</v>
      </c>
      <c r="G7" s="42"/>
      <c r="H7" s="48"/>
      <c r="I7" s="64"/>
      <c r="J7" s="134" t="s">
        <v>142</v>
      </c>
      <c r="K7" s="87"/>
      <c r="L7" s="38"/>
      <c r="M7" s="1"/>
      <c r="N7" s="38"/>
      <c r="O7" s="38"/>
      <c r="Q7" s="187" t="s">
        <v>39</v>
      </c>
      <c r="R7" s="11" t="s">
        <v>40</v>
      </c>
      <c r="S7" s="10" t="s">
        <v>30</v>
      </c>
      <c r="T7" s="11" t="s">
        <v>41</v>
      </c>
    </row>
    <row r="8" spans="1:21" ht="20.25" customHeight="1">
      <c r="A8" s="56" t="s">
        <v>117</v>
      </c>
      <c r="B8" s="58" t="s">
        <v>118</v>
      </c>
      <c r="C8" s="12" t="s">
        <v>119</v>
      </c>
      <c r="D8" s="123" t="s">
        <v>118</v>
      </c>
      <c r="E8" s="42" t="s">
        <v>118</v>
      </c>
      <c r="F8" s="42" t="s">
        <v>118</v>
      </c>
      <c r="G8" s="42"/>
      <c r="H8" s="48"/>
      <c r="I8" s="64"/>
      <c r="J8" s="2">
        <v>1</v>
      </c>
      <c r="K8" s="8" t="s">
        <v>143</v>
      </c>
      <c r="Q8" s="188"/>
      <c r="R8" s="24">
        <f>W3</f>
        <v>6750</v>
      </c>
      <c r="S8" s="9">
        <v>6</v>
      </c>
      <c r="T8" s="24">
        <f>R8*S8</f>
        <v>40500</v>
      </c>
      <c r="U8" s="33" t="s">
        <v>120</v>
      </c>
    </row>
    <row r="9" spans="1:22" ht="20.25" customHeight="1">
      <c r="A9" s="155" t="s">
        <v>46</v>
      </c>
      <c r="B9" s="156"/>
      <c r="C9" s="12" t="s">
        <v>72</v>
      </c>
      <c r="D9" s="127"/>
      <c r="E9" s="41"/>
      <c r="F9" s="41"/>
      <c r="G9" s="76"/>
      <c r="H9" s="41"/>
      <c r="I9" s="64"/>
      <c r="J9" s="89">
        <v>2</v>
      </c>
      <c r="K9" s="38" t="s">
        <v>146</v>
      </c>
      <c r="L9" s="38"/>
      <c r="M9" s="38"/>
      <c r="N9" s="38"/>
      <c r="O9" s="38"/>
      <c r="V9" s="38"/>
    </row>
    <row r="10" spans="1:20" ht="20.25" customHeight="1">
      <c r="A10" s="56" t="s">
        <v>14</v>
      </c>
      <c r="B10" s="58" t="s">
        <v>73</v>
      </c>
      <c r="C10" s="12" t="s">
        <v>74</v>
      </c>
      <c r="D10" s="123" t="s">
        <v>75</v>
      </c>
      <c r="E10" s="42" t="s">
        <v>75</v>
      </c>
      <c r="F10" s="42" t="s">
        <v>75</v>
      </c>
      <c r="G10" s="42"/>
      <c r="H10" s="48"/>
      <c r="I10" s="64"/>
      <c r="J10" s="89">
        <v>3</v>
      </c>
      <c r="K10" s="87" t="s">
        <v>144</v>
      </c>
      <c r="L10" s="38"/>
      <c r="M10" s="38"/>
      <c r="N10" s="38"/>
      <c r="O10" s="38"/>
      <c r="Q10" s="109" t="s">
        <v>23</v>
      </c>
      <c r="R10" s="186" t="s">
        <v>106</v>
      </c>
      <c r="S10" s="186"/>
      <c r="T10" s="186"/>
    </row>
    <row r="11" spans="1:20" ht="20.25" customHeight="1">
      <c r="A11" s="56" t="s">
        <v>14</v>
      </c>
      <c r="B11" s="58" t="s">
        <v>73</v>
      </c>
      <c r="C11" s="12" t="s">
        <v>74</v>
      </c>
      <c r="D11" s="123" t="s">
        <v>76</v>
      </c>
      <c r="E11" s="42" t="s">
        <v>76</v>
      </c>
      <c r="F11" s="42" t="s">
        <v>76</v>
      </c>
      <c r="G11" s="42"/>
      <c r="H11" s="48"/>
      <c r="I11" s="64"/>
      <c r="J11" s="8">
        <v>4</v>
      </c>
      <c r="K11" s="87" t="s">
        <v>145</v>
      </c>
      <c r="L11" s="38"/>
      <c r="M11" s="38"/>
      <c r="N11" s="38"/>
      <c r="O11" s="38"/>
      <c r="Q11" s="187" t="s">
        <v>126</v>
      </c>
      <c r="R11" s="11" t="s">
        <v>40</v>
      </c>
      <c r="S11" s="10" t="s">
        <v>30</v>
      </c>
      <c r="T11" s="11" t="s">
        <v>41</v>
      </c>
    </row>
    <row r="12" spans="1:21" ht="20.25" customHeight="1">
      <c r="A12" s="59" t="s">
        <v>14</v>
      </c>
      <c r="B12" s="60" t="s">
        <v>73</v>
      </c>
      <c r="C12" s="15" t="s">
        <v>74</v>
      </c>
      <c r="D12" s="128" t="s">
        <v>76</v>
      </c>
      <c r="E12" s="43" t="s">
        <v>76</v>
      </c>
      <c r="F12" s="43" t="s">
        <v>76</v>
      </c>
      <c r="G12" s="42"/>
      <c r="H12" s="48"/>
      <c r="I12" s="65"/>
      <c r="K12" s="22" t="s">
        <v>153</v>
      </c>
      <c r="L12" s="38"/>
      <c r="M12" s="38"/>
      <c r="N12" s="38"/>
      <c r="O12" s="38"/>
      <c r="Q12" s="188"/>
      <c r="R12" s="24">
        <v>9450</v>
      </c>
      <c r="S12" s="9">
        <v>6</v>
      </c>
      <c r="T12" s="24">
        <f>R12*S12</f>
        <v>56700</v>
      </c>
      <c r="U12" s="33" t="s">
        <v>121</v>
      </c>
    </row>
    <row r="13" spans="1:15" ht="20.25" customHeight="1" thickBot="1">
      <c r="A13" s="157" t="s">
        <v>47</v>
      </c>
      <c r="B13" s="158"/>
      <c r="C13" s="19" t="s">
        <v>4</v>
      </c>
      <c r="D13" s="129" t="s">
        <v>48</v>
      </c>
      <c r="E13" s="44" t="s">
        <v>13</v>
      </c>
      <c r="F13" s="44" t="s">
        <v>13</v>
      </c>
      <c r="G13" s="44" t="s">
        <v>13</v>
      </c>
      <c r="H13" s="44" t="s">
        <v>13</v>
      </c>
      <c r="I13" s="66" t="s">
        <v>13</v>
      </c>
      <c r="J13" s="108" t="s">
        <v>23</v>
      </c>
      <c r="K13" s="90" t="s">
        <v>151</v>
      </c>
      <c r="L13" s="22"/>
      <c r="M13" s="22"/>
      <c r="N13" s="22"/>
      <c r="O13" s="22"/>
    </row>
    <row r="14" spans="1:15" ht="20.25" customHeight="1" thickBot="1">
      <c r="A14" s="193" t="s">
        <v>49</v>
      </c>
      <c r="B14" s="194"/>
      <c r="C14" s="16" t="s">
        <v>4</v>
      </c>
      <c r="D14" s="120" t="s">
        <v>77</v>
      </c>
      <c r="E14" s="45" t="s">
        <v>77</v>
      </c>
      <c r="F14" s="45" t="s">
        <v>77</v>
      </c>
      <c r="G14" s="45" t="s">
        <v>77</v>
      </c>
      <c r="H14" s="45" t="s">
        <v>77</v>
      </c>
      <c r="I14" s="20" t="s">
        <v>77</v>
      </c>
      <c r="J14" s="136" t="s">
        <v>150</v>
      </c>
      <c r="K14" s="22" t="s">
        <v>158</v>
      </c>
      <c r="L14" s="22"/>
      <c r="M14" s="22"/>
      <c r="N14" s="22"/>
      <c r="O14" s="22"/>
    </row>
    <row r="15" spans="1:18" ht="20.25" customHeight="1">
      <c r="A15" s="202" t="s">
        <v>50</v>
      </c>
      <c r="B15" s="203"/>
      <c r="C15" s="17" t="s">
        <v>5</v>
      </c>
      <c r="D15" s="121" t="s">
        <v>48</v>
      </c>
      <c r="E15" s="46" t="s">
        <v>48</v>
      </c>
      <c r="F15" s="46" t="s">
        <v>48</v>
      </c>
      <c r="G15" s="197" t="s">
        <v>15</v>
      </c>
      <c r="H15" s="197"/>
      <c r="I15" s="67"/>
      <c r="K15" s="22" t="s">
        <v>152</v>
      </c>
      <c r="L15" s="22"/>
      <c r="M15" s="22"/>
      <c r="N15" s="22"/>
      <c r="O15" s="22"/>
      <c r="Q15" s="3" t="s">
        <v>124</v>
      </c>
      <c r="R15" s="8" t="s">
        <v>98</v>
      </c>
    </row>
    <row r="16" spans="1:22" ht="20.25" customHeight="1">
      <c r="A16" s="56" t="s">
        <v>14</v>
      </c>
      <c r="B16" s="58" t="s">
        <v>73</v>
      </c>
      <c r="C16" s="12" t="s">
        <v>5</v>
      </c>
      <c r="D16" s="122" t="s">
        <v>134</v>
      </c>
      <c r="E16" s="47" t="s">
        <v>134</v>
      </c>
      <c r="F16" s="47" t="s">
        <v>134</v>
      </c>
      <c r="G16" s="81" t="s">
        <v>100</v>
      </c>
      <c r="H16" s="48"/>
      <c r="I16" s="68"/>
      <c r="K16" s="137"/>
      <c r="Q16" s="89"/>
      <c r="R16" s="38" t="s">
        <v>157</v>
      </c>
      <c r="S16" s="38"/>
      <c r="T16" s="38"/>
      <c r="U16" s="38"/>
      <c r="V16" s="38"/>
    </row>
    <row r="17" spans="1:22" ht="20.25" customHeight="1">
      <c r="A17" s="56" t="s">
        <v>14</v>
      </c>
      <c r="B17" s="58" t="s">
        <v>73</v>
      </c>
      <c r="C17" s="12" t="s">
        <v>5</v>
      </c>
      <c r="D17" s="123" t="s">
        <v>134</v>
      </c>
      <c r="E17" s="42" t="s">
        <v>134</v>
      </c>
      <c r="F17" s="42" t="s">
        <v>134</v>
      </c>
      <c r="G17" s="42" t="s">
        <v>134</v>
      </c>
      <c r="H17" s="48"/>
      <c r="I17" s="64"/>
      <c r="J17" s="96" t="s">
        <v>148</v>
      </c>
      <c r="L17" s="22"/>
      <c r="Q17" s="89"/>
      <c r="R17" s="87" t="s">
        <v>107</v>
      </c>
      <c r="S17" s="38"/>
      <c r="T17" s="38"/>
      <c r="U17" s="38"/>
      <c r="V17" s="38"/>
    </row>
    <row r="18" spans="1:22" ht="20.25" customHeight="1">
      <c r="A18" s="56" t="s">
        <v>14</v>
      </c>
      <c r="B18" s="58" t="s">
        <v>73</v>
      </c>
      <c r="C18" s="12" t="s">
        <v>5</v>
      </c>
      <c r="D18" s="123" t="s">
        <v>134</v>
      </c>
      <c r="E18" s="42" t="s">
        <v>134</v>
      </c>
      <c r="F18" s="42" t="s">
        <v>134</v>
      </c>
      <c r="G18" s="42" t="s">
        <v>134</v>
      </c>
      <c r="H18" s="48"/>
      <c r="I18" s="64"/>
      <c r="J18" s="135" t="s">
        <v>149</v>
      </c>
      <c r="R18" s="87" t="s">
        <v>135</v>
      </c>
      <c r="S18" s="38" t="s">
        <v>99</v>
      </c>
      <c r="T18" s="38"/>
      <c r="U18" s="38"/>
      <c r="V18" s="38"/>
    </row>
    <row r="19" spans="1:22" ht="20.25" customHeight="1">
      <c r="A19" s="163" t="s">
        <v>51</v>
      </c>
      <c r="B19" s="164"/>
      <c r="C19" s="12" t="s">
        <v>4</v>
      </c>
      <c r="D19" s="123" t="s">
        <v>78</v>
      </c>
      <c r="E19" s="42" t="s">
        <v>78</v>
      </c>
      <c r="F19" s="42" t="s">
        <v>78</v>
      </c>
      <c r="G19" s="42" t="s">
        <v>78</v>
      </c>
      <c r="H19" s="41"/>
      <c r="I19" s="64"/>
      <c r="J19" s="108" t="s">
        <v>23</v>
      </c>
      <c r="K19" s="30" t="s">
        <v>87</v>
      </c>
      <c r="L19" s="11" t="s">
        <v>19</v>
      </c>
      <c r="M19" s="11" t="s">
        <v>20</v>
      </c>
      <c r="N19" s="11" t="s">
        <v>21</v>
      </c>
      <c r="O19" s="11" t="s">
        <v>22</v>
      </c>
      <c r="P19" s="11" t="s">
        <v>17</v>
      </c>
      <c r="R19" s="38"/>
      <c r="S19" s="38"/>
      <c r="T19" s="38" t="s">
        <v>96</v>
      </c>
      <c r="U19" s="38"/>
      <c r="V19" s="38"/>
    </row>
    <row r="20" spans="1:22" ht="20.25" customHeight="1">
      <c r="A20" s="56" t="s">
        <v>14</v>
      </c>
      <c r="B20" s="58" t="s">
        <v>73</v>
      </c>
      <c r="C20" s="12" t="s">
        <v>4</v>
      </c>
      <c r="D20" s="123" t="s">
        <v>79</v>
      </c>
      <c r="E20" s="42" t="s">
        <v>79</v>
      </c>
      <c r="F20" s="42" t="s">
        <v>79</v>
      </c>
      <c r="G20" s="42" t="s">
        <v>79</v>
      </c>
      <c r="H20" s="41"/>
      <c r="I20" s="64"/>
      <c r="J20" s="84" t="s">
        <v>66</v>
      </c>
      <c r="K20" s="85" t="s">
        <v>18</v>
      </c>
      <c r="L20" s="26">
        <v>0.04985</v>
      </c>
      <c r="M20" s="26">
        <v>0.08737</v>
      </c>
      <c r="N20" s="26">
        <v>0.0105</v>
      </c>
      <c r="O20" s="26">
        <v>0.0079</v>
      </c>
      <c r="P20" s="138">
        <f>SUM(L20:O20)</f>
        <v>0.15562</v>
      </c>
      <c r="R20" s="90" t="s">
        <v>97</v>
      </c>
      <c r="S20" s="22"/>
      <c r="T20" s="22"/>
      <c r="U20" s="22"/>
      <c r="V20" s="22"/>
    </row>
    <row r="21" spans="1:18" ht="20.25" customHeight="1">
      <c r="A21" s="56" t="s">
        <v>14</v>
      </c>
      <c r="B21" s="58" t="s">
        <v>73</v>
      </c>
      <c r="C21" s="12" t="s">
        <v>4</v>
      </c>
      <c r="D21" s="123" t="s">
        <v>79</v>
      </c>
      <c r="E21" s="42" t="s">
        <v>79</v>
      </c>
      <c r="F21" s="42" t="s">
        <v>79</v>
      </c>
      <c r="G21" s="42" t="s">
        <v>79</v>
      </c>
      <c r="H21" s="41"/>
      <c r="I21" s="64"/>
      <c r="J21" s="25" t="s">
        <v>24</v>
      </c>
      <c r="K21" s="24">
        <v>500000</v>
      </c>
      <c r="L21" s="24">
        <f>K21*0.04985</f>
        <v>24925</v>
      </c>
      <c r="M21" s="24">
        <f>K21*0.08737</f>
        <v>43685</v>
      </c>
      <c r="N21" s="24">
        <f>K21*0.0105</f>
        <v>5250</v>
      </c>
      <c r="O21" s="139">
        <f>K21*0.0079</f>
        <v>3950.0000000000005</v>
      </c>
      <c r="P21" s="24">
        <f>SUM(L21:O21)</f>
        <v>77810</v>
      </c>
      <c r="R21" s="8" t="s">
        <v>108</v>
      </c>
    </row>
    <row r="22" spans="1:17" ht="20.25" customHeight="1" thickBot="1">
      <c r="A22" s="61" t="s">
        <v>14</v>
      </c>
      <c r="B22" s="62" t="s">
        <v>73</v>
      </c>
      <c r="C22" s="15" t="s">
        <v>4</v>
      </c>
      <c r="D22" s="123" t="s">
        <v>79</v>
      </c>
      <c r="E22" s="42" t="s">
        <v>79</v>
      </c>
      <c r="F22" s="42" t="s">
        <v>79</v>
      </c>
      <c r="G22" s="42" t="s">
        <v>79</v>
      </c>
      <c r="H22" s="49"/>
      <c r="I22" s="65"/>
      <c r="J22" s="23"/>
      <c r="K22" s="95" t="s">
        <v>102</v>
      </c>
      <c r="L22" s="28"/>
      <c r="M22" s="117" t="s">
        <v>159</v>
      </c>
      <c r="N22" s="28"/>
      <c r="O22" s="28"/>
      <c r="P22" s="29"/>
      <c r="Q22" s="21"/>
    </row>
    <row r="23" spans="1:16" ht="20.25" customHeight="1" thickBot="1">
      <c r="A23" s="165" t="s">
        <v>52</v>
      </c>
      <c r="B23" s="166"/>
      <c r="C23" s="18" t="s">
        <v>4</v>
      </c>
      <c r="D23" s="124" t="s">
        <v>16</v>
      </c>
      <c r="E23" s="50" t="s">
        <v>16</v>
      </c>
      <c r="F23" s="50" t="s">
        <v>16</v>
      </c>
      <c r="G23" s="50" t="s">
        <v>16</v>
      </c>
      <c r="H23" s="51"/>
      <c r="I23" s="69"/>
      <c r="J23" s="190" t="s">
        <v>27</v>
      </c>
      <c r="K23" s="30" t="s">
        <v>25</v>
      </c>
      <c r="L23" s="30" t="s">
        <v>67</v>
      </c>
      <c r="M23" s="32" t="s">
        <v>26</v>
      </c>
      <c r="N23" s="32" t="s">
        <v>101</v>
      </c>
      <c r="O23" s="31"/>
      <c r="P23" s="23"/>
    </row>
    <row r="24" spans="1:22" ht="20.25" customHeight="1">
      <c r="A24" s="159" t="s">
        <v>6</v>
      </c>
      <c r="B24" s="160"/>
      <c r="C24" s="17" t="s">
        <v>7</v>
      </c>
      <c r="D24" s="121" t="s">
        <v>48</v>
      </c>
      <c r="E24" s="74" t="s">
        <v>48</v>
      </c>
      <c r="F24" s="74" t="s">
        <v>48</v>
      </c>
      <c r="G24" s="74" t="s">
        <v>48</v>
      </c>
      <c r="H24" s="74" t="s">
        <v>48</v>
      </c>
      <c r="I24" s="70"/>
      <c r="J24" s="191"/>
      <c r="K24" s="24">
        <v>265</v>
      </c>
      <c r="L24" s="24">
        <f>K24/12</f>
        <v>22.083333333333332</v>
      </c>
      <c r="M24" s="24">
        <f>P21</f>
        <v>77810</v>
      </c>
      <c r="N24" s="24">
        <f>M24/22</f>
        <v>3536.818181818182</v>
      </c>
      <c r="O24" s="23"/>
      <c r="P24" s="23"/>
      <c r="Q24" s="3" t="s">
        <v>125</v>
      </c>
      <c r="R24" s="22" t="s">
        <v>165</v>
      </c>
      <c r="S24" s="22"/>
      <c r="T24" s="22"/>
      <c r="U24" s="22"/>
      <c r="V24" s="22"/>
    </row>
    <row r="25" spans="1:22" ht="20.25" customHeight="1" thickBot="1">
      <c r="A25" s="161" t="s">
        <v>53</v>
      </c>
      <c r="B25" s="162"/>
      <c r="C25" s="15" t="s">
        <v>4</v>
      </c>
      <c r="D25" s="125" t="s">
        <v>55</v>
      </c>
      <c r="E25" s="42" t="s">
        <v>80</v>
      </c>
      <c r="F25" s="42" t="s">
        <v>80</v>
      </c>
      <c r="G25" s="42" t="s">
        <v>80</v>
      </c>
      <c r="H25" s="42" t="s">
        <v>80</v>
      </c>
      <c r="I25" s="71"/>
      <c r="J25" s="109" t="s">
        <v>23</v>
      </c>
      <c r="K25" s="192" t="s">
        <v>31</v>
      </c>
      <c r="L25" s="192"/>
      <c r="M25" s="23"/>
      <c r="N25" s="23"/>
      <c r="O25" s="23"/>
      <c r="P25" s="23"/>
      <c r="Q25" s="110"/>
      <c r="R25" s="22" t="s">
        <v>166</v>
      </c>
      <c r="S25" s="22"/>
      <c r="T25" s="22"/>
      <c r="U25" s="22"/>
      <c r="V25" s="22"/>
    </row>
    <row r="26" spans="1:23" ht="27" customHeight="1" thickBot="1">
      <c r="A26" s="141" t="s">
        <v>54</v>
      </c>
      <c r="B26" s="142"/>
      <c r="C26" s="18" t="s">
        <v>4</v>
      </c>
      <c r="D26" s="104" t="s">
        <v>81</v>
      </c>
      <c r="E26" s="52" t="s">
        <v>81</v>
      </c>
      <c r="F26" s="52" t="s">
        <v>81</v>
      </c>
      <c r="G26" s="52" t="s">
        <v>81</v>
      </c>
      <c r="H26" s="52" t="s">
        <v>81</v>
      </c>
      <c r="I26" s="130" t="s">
        <v>82</v>
      </c>
      <c r="J26" s="187" t="s">
        <v>29</v>
      </c>
      <c r="K26" s="30" t="s">
        <v>28</v>
      </c>
      <c r="L26" s="10" t="s">
        <v>30</v>
      </c>
      <c r="M26" s="11" t="s">
        <v>32</v>
      </c>
      <c r="O26" s="23"/>
      <c r="P26" s="23"/>
      <c r="Q26" s="98"/>
      <c r="R26" s="102" t="s">
        <v>167</v>
      </c>
      <c r="S26" s="102"/>
      <c r="T26" s="29"/>
      <c r="U26" s="29"/>
      <c r="V26" s="29"/>
      <c r="W26" s="29"/>
    </row>
    <row r="27" spans="1:23" ht="22.5" customHeight="1">
      <c r="A27" s="174" t="s">
        <v>128</v>
      </c>
      <c r="B27" s="175"/>
      <c r="C27" s="93" t="s">
        <v>4</v>
      </c>
      <c r="D27" s="126" t="s">
        <v>127</v>
      </c>
      <c r="E27" s="118" t="s">
        <v>127</v>
      </c>
      <c r="F27" s="118" t="s">
        <v>127</v>
      </c>
      <c r="G27" s="118" t="s">
        <v>127</v>
      </c>
      <c r="H27" s="118" t="s">
        <v>127</v>
      </c>
      <c r="I27" s="131" t="s">
        <v>127</v>
      </c>
      <c r="J27" s="188"/>
      <c r="K27" s="24">
        <v>3537</v>
      </c>
      <c r="L27" s="9">
        <v>8</v>
      </c>
      <c r="M27" s="24">
        <f>K27*L27</f>
        <v>28296</v>
      </c>
      <c r="N27" s="33" t="s">
        <v>136</v>
      </c>
      <c r="Q27" s="89"/>
      <c r="R27" s="97"/>
      <c r="S27" s="6"/>
      <c r="T27" s="5"/>
      <c r="U27" s="1"/>
      <c r="V27" s="29"/>
      <c r="W27" s="29"/>
    </row>
    <row r="28" spans="1:23" ht="20.25" customHeight="1">
      <c r="A28" s="153" t="s">
        <v>129</v>
      </c>
      <c r="B28" s="154"/>
      <c r="C28" s="93" t="s">
        <v>4</v>
      </c>
      <c r="D28" s="119" t="s">
        <v>127</v>
      </c>
      <c r="E28" s="47" t="s">
        <v>137</v>
      </c>
      <c r="F28" s="47" t="s">
        <v>137</v>
      </c>
      <c r="G28" s="47" t="s">
        <v>137</v>
      </c>
      <c r="H28" s="47" t="s">
        <v>137</v>
      </c>
      <c r="I28" s="94" t="s">
        <v>137</v>
      </c>
      <c r="Q28" s="99"/>
      <c r="R28" s="29" t="s">
        <v>154</v>
      </c>
      <c r="S28" s="1"/>
      <c r="T28" s="29"/>
      <c r="U28" s="79"/>
      <c r="V28" s="1"/>
      <c r="W28" s="1"/>
    </row>
    <row r="29" spans="1:20" ht="20.25" customHeight="1">
      <c r="A29" s="171" t="s">
        <v>56</v>
      </c>
      <c r="B29" s="161"/>
      <c r="C29" s="12" t="s">
        <v>4</v>
      </c>
      <c r="D29" s="105" t="s">
        <v>127</v>
      </c>
      <c r="E29" s="42" t="s">
        <v>137</v>
      </c>
      <c r="F29" s="42" t="s">
        <v>137</v>
      </c>
      <c r="G29" s="42" t="s">
        <v>137</v>
      </c>
      <c r="H29" s="42" t="s">
        <v>137</v>
      </c>
      <c r="I29" s="72" t="s">
        <v>137</v>
      </c>
      <c r="J29" s="96" t="s">
        <v>110</v>
      </c>
      <c r="K29" s="80"/>
      <c r="L29" s="80"/>
      <c r="M29" s="80"/>
      <c r="N29" s="1"/>
      <c r="O29" s="1"/>
      <c r="P29" s="1"/>
      <c r="Q29" s="1"/>
      <c r="R29" s="1" t="s">
        <v>155</v>
      </c>
      <c r="S29" s="1"/>
      <c r="T29" s="1"/>
    </row>
    <row r="30" spans="1:18" ht="20.25" customHeight="1" thickBot="1">
      <c r="A30" s="172" t="s">
        <v>130</v>
      </c>
      <c r="B30" s="173"/>
      <c r="C30" s="19" t="s">
        <v>4</v>
      </c>
      <c r="D30" s="105" t="s">
        <v>156</v>
      </c>
      <c r="E30" s="42" t="s">
        <v>138</v>
      </c>
      <c r="F30" s="42" t="s">
        <v>138</v>
      </c>
      <c r="G30" s="42" t="s">
        <v>138</v>
      </c>
      <c r="H30" s="42" t="s">
        <v>138</v>
      </c>
      <c r="I30" s="72" t="s">
        <v>138</v>
      </c>
      <c r="J30" s="1" t="s">
        <v>105</v>
      </c>
      <c r="K30" s="87">
        <v>21600</v>
      </c>
      <c r="L30" s="2" t="s">
        <v>160</v>
      </c>
      <c r="M30" s="2"/>
      <c r="N30" s="89"/>
      <c r="O30" s="2"/>
      <c r="P30" s="2"/>
      <c r="R30" s="8" t="s">
        <v>168</v>
      </c>
    </row>
    <row r="31" spans="1:18" ht="27" customHeight="1" thickBot="1">
      <c r="A31" s="141" t="s">
        <v>131</v>
      </c>
      <c r="B31" s="142"/>
      <c r="C31" s="18" t="s">
        <v>4</v>
      </c>
      <c r="D31" s="104" t="s">
        <v>139</v>
      </c>
      <c r="E31" s="104" t="s">
        <v>139</v>
      </c>
      <c r="F31" s="104" t="s">
        <v>139</v>
      </c>
      <c r="G31" s="104" t="s">
        <v>139</v>
      </c>
      <c r="H31" s="104" t="s">
        <v>139</v>
      </c>
      <c r="I31" s="132" t="s">
        <v>139</v>
      </c>
      <c r="J31" s="1" t="s">
        <v>109</v>
      </c>
      <c r="K31" s="38">
        <f>ROUND(400000/200*1.25,0)</f>
        <v>2500</v>
      </c>
      <c r="L31" s="29" t="s">
        <v>95</v>
      </c>
      <c r="M31" s="101"/>
      <c r="N31" s="1"/>
      <c r="O31" s="92"/>
      <c r="P31" s="29"/>
      <c r="R31" s="8" t="s">
        <v>169</v>
      </c>
    </row>
    <row r="32" spans="1:18" ht="27" customHeight="1" thickBot="1">
      <c r="A32" s="141" t="s">
        <v>132</v>
      </c>
      <c r="B32" s="142"/>
      <c r="C32" s="18" t="s">
        <v>4</v>
      </c>
      <c r="D32" s="91" t="s">
        <v>140</v>
      </c>
      <c r="E32" s="91" t="s">
        <v>140</v>
      </c>
      <c r="F32" s="91" t="s">
        <v>140</v>
      </c>
      <c r="G32" s="91" t="s">
        <v>140</v>
      </c>
      <c r="H32" s="91" t="s">
        <v>140</v>
      </c>
      <c r="I32" s="133" t="s">
        <v>140</v>
      </c>
      <c r="J32" s="1" t="s">
        <v>90</v>
      </c>
      <c r="K32" s="38">
        <f>K31*2</f>
        <v>5000</v>
      </c>
      <c r="L32" s="103" t="s">
        <v>122</v>
      </c>
      <c r="M32" s="101"/>
      <c r="N32" s="1"/>
      <c r="O32" s="92"/>
      <c r="P32" s="29"/>
      <c r="R32" s="8" t="s">
        <v>170</v>
      </c>
    </row>
    <row r="33" spans="1:16" ht="20.25" customHeight="1">
      <c r="A33" s="179" t="s">
        <v>8</v>
      </c>
      <c r="B33" s="179"/>
      <c r="C33" s="17" t="s">
        <v>9</v>
      </c>
      <c r="D33" s="78"/>
      <c r="E33" s="53"/>
      <c r="F33" s="53"/>
      <c r="G33" s="53"/>
      <c r="H33" s="53"/>
      <c r="I33" s="73"/>
      <c r="J33" s="102" t="s">
        <v>104</v>
      </c>
      <c r="K33" s="87">
        <f>K30+K32</f>
        <v>26600</v>
      </c>
      <c r="L33" s="29" t="s">
        <v>94</v>
      </c>
      <c r="M33" s="92"/>
      <c r="N33" s="1"/>
      <c r="O33" s="1"/>
      <c r="P33" s="1"/>
    </row>
    <row r="34" spans="1:16" ht="20.25" customHeight="1">
      <c r="A34" s="180" t="s">
        <v>10</v>
      </c>
      <c r="B34" s="180"/>
      <c r="C34" s="12" t="s">
        <v>4</v>
      </c>
      <c r="D34" s="77"/>
      <c r="E34" s="54"/>
      <c r="F34" s="54"/>
      <c r="G34" s="54"/>
      <c r="H34" s="54"/>
      <c r="I34" s="13"/>
      <c r="J34" s="89" t="s">
        <v>88</v>
      </c>
      <c r="K34" s="87">
        <f>K33*0.15562</f>
        <v>4139.492</v>
      </c>
      <c r="L34" s="140">
        <v>0.15562</v>
      </c>
      <c r="M34" s="3"/>
      <c r="N34" s="1"/>
      <c r="O34" s="1"/>
      <c r="P34" s="1"/>
    </row>
    <row r="35" spans="1:16" ht="20.25" customHeight="1" thickBot="1">
      <c r="A35" s="171" t="s">
        <v>11</v>
      </c>
      <c r="B35" s="171"/>
      <c r="C35" s="19" t="s">
        <v>4</v>
      </c>
      <c r="D35" s="106"/>
      <c r="E35" s="55"/>
      <c r="F35" s="55"/>
      <c r="G35" s="55"/>
      <c r="H35" s="55"/>
      <c r="I35" s="14"/>
      <c r="J35" s="99" t="s">
        <v>89</v>
      </c>
      <c r="K35" s="38" t="s">
        <v>91</v>
      </c>
      <c r="L35" s="1"/>
      <c r="M35" s="29"/>
      <c r="N35" s="1"/>
      <c r="O35" s="1"/>
      <c r="P35" s="1"/>
    </row>
    <row r="36" spans="1:11" ht="22.5" customHeight="1" thickBot="1">
      <c r="A36" s="141" t="s">
        <v>133</v>
      </c>
      <c r="B36" s="184"/>
      <c r="C36" s="18" t="s">
        <v>4</v>
      </c>
      <c r="D36" s="181"/>
      <c r="E36" s="182"/>
      <c r="F36" s="182"/>
      <c r="G36" s="182"/>
      <c r="H36" s="182"/>
      <c r="I36" s="183"/>
      <c r="K36" s="22" t="s">
        <v>92</v>
      </c>
    </row>
    <row r="37" spans="1:11" ht="22.5" customHeight="1" thickBot="1">
      <c r="A37" s="169" t="s">
        <v>163</v>
      </c>
      <c r="B37" s="170"/>
      <c r="C37" s="16" t="s">
        <v>4</v>
      </c>
      <c r="D37" s="176" t="s">
        <v>141</v>
      </c>
      <c r="E37" s="177"/>
      <c r="F37" s="177"/>
      <c r="G37" s="177"/>
      <c r="H37" s="177"/>
      <c r="I37" s="178"/>
      <c r="K37" s="8" t="s">
        <v>93</v>
      </c>
    </row>
    <row r="38" spans="1:9" ht="21.75" customHeight="1">
      <c r="A38" s="167" t="s">
        <v>162</v>
      </c>
      <c r="B38" s="168"/>
      <c r="C38" s="17" t="s">
        <v>4</v>
      </c>
      <c r="D38" s="145"/>
      <c r="E38" s="146"/>
      <c r="F38" s="146"/>
      <c r="G38" s="146"/>
      <c r="H38" s="146"/>
      <c r="I38" s="147"/>
    </row>
    <row r="39" spans="1:9" ht="21.75" customHeight="1" thickBot="1">
      <c r="A39" s="143" t="s">
        <v>164</v>
      </c>
      <c r="B39" s="144"/>
      <c r="C39" s="19" t="s">
        <v>4</v>
      </c>
      <c r="D39" s="148" t="s">
        <v>161</v>
      </c>
      <c r="E39" s="149"/>
      <c r="F39" s="149"/>
      <c r="G39" s="149"/>
      <c r="H39" s="149"/>
      <c r="I39" s="150"/>
    </row>
    <row r="40" spans="1:2" ht="22.5" customHeight="1">
      <c r="A40" s="4"/>
      <c r="B40" s="4"/>
    </row>
    <row r="41" ht="22.5" customHeight="1"/>
    <row r="42" spans="10:16" ht="22.5" customHeight="1">
      <c r="J42" s="111"/>
      <c r="K42" s="97"/>
      <c r="L42" s="5"/>
      <c r="M42" s="5"/>
      <c r="N42" s="5"/>
      <c r="O42" s="5"/>
      <c r="P42" s="5"/>
    </row>
    <row r="43" spans="10:16" ht="22.5" customHeight="1">
      <c r="J43" s="6"/>
      <c r="K43" s="86"/>
      <c r="L43" s="112"/>
      <c r="M43" s="112"/>
      <c r="N43" s="112"/>
      <c r="O43" s="112"/>
      <c r="P43" s="112"/>
    </row>
    <row r="44" spans="10:16" ht="22.5" customHeight="1">
      <c r="J44" s="92"/>
      <c r="K44" s="87"/>
      <c r="L44" s="29"/>
      <c r="M44" s="29"/>
      <c r="N44" s="29"/>
      <c r="O44" s="29"/>
      <c r="P44" s="29"/>
    </row>
    <row r="45" spans="10:16" ht="22.5" customHeight="1">
      <c r="J45" s="29"/>
      <c r="K45" s="87"/>
      <c r="L45" s="29"/>
      <c r="M45" s="29"/>
      <c r="N45" s="29"/>
      <c r="O45" s="29"/>
      <c r="P45" s="29"/>
    </row>
    <row r="46" spans="10:16" ht="22.5" customHeight="1">
      <c r="J46" s="1"/>
      <c r="K46" s="38"/>
      <c r="L46" s="29"/>
      <c r="M46" s="29"/>
      <c r="N46" s="29"/>
      <c r="O46" s="29"/>
      <c r="P46" s="29"/>
    </row>
    <row r="47" spans="10:16" ht="22.5" customHeight="1">
      <c r="J47" s="1"/>
      <c r="K47" s="38"/>
      <c r="L47" s="29"/>
      <c r="M47" s="29"/>
      <c r="N47" s="29"/>
      <c r="O47" s="29"/>
      <c r="P47" s="29"/>
    </row>
    <row r="48" spans="10:16" ht="22.5" customHeight="1">
      <c r="J48" s="1"/>
      <c r="K48" s="29"/>
      <c r="L48" s="29"/>
      <c r="M48" s="29"/>
      <c r="N48" s="29"/>
      <c r="O48" s="29"/>
      <c r="P48" s="29"/>
    </row>
    <row r="49" spans="10:16" ht="22.5" customHeight="1">
      <c r="J49" s="1"/>
      <c r="K49" s="1"/>
      <c r="L49" s="1"/>
      <c r="M49" s="1"/>
      <c r="N49" s="1"/>
      <c r="O49" s="1"/>
      <c r="P49" s="1"/>
    </row>
    <row r="50" spans="10:16" ht="22.5" customHeight="1">
      <c r="J50" s="1"/>
      <c r="K50" s="1"/>
      <c r="L50" s="1"/>
      <c r="M50" s="1"/>
      <c r="N50" s="1"/>
      <c r="O50" s="1"/>
      <c r="P50" s="1"/>
    </row>
    <row r="51" spans="10:16" ht="22.5" customHeight="1">
      <c r="J51" s="185"/>
      <c r="K51" s="97"/>
      <c r="L51" s="97"/>
      <c r="M51" s="113"/>
      <c r="N51" s="113"/>
      <c r="O51" s="5"/>
      <c r="P51" s="5"/>
    </row>
    <row r="52" spans="10:16" ht="22.5" customHeight="1">
      <c r="J52" s="185"/>
      <c r="K52" s="29"/>
      <c r="L52" s="29"/>
      <c r="M52" s="29"/>
      <c r="N52" s="29"/>
      <c r="O52" s="29"/>
      <c r="P52" s="29"/>
    </row>
    <row r="53" spans="10:16" ht="22.5" customHeight="1">
      <c r="J53" s="1"/>
      <c r="K53" s="29"/>
      <c r="L53" s="29"/>
      <c r="M53" s="29"/>
      <c r="N53" s="29"/>
      <c r="O53" s="29"/>
      <c r="P53" s="29"/>
    </row>
    <row r="54" spans="10:16" ht="22.5" customHeight="1">
      <c r="J54" s="1"/>
      <c r="K54" s="29"/>
      <c r="L54" s="29"/>
      <c r="M54" s="29"/>
      <c r="N54" s="29"/>
      <c r="O54" s="29"/>
      <c r="P54" s="29"/>
    </row>
    <row r="55" spans="10:16" ht="22.5" customHeight="1">
      <c r="J55" s="1"/>
      <c r="K55" s="29"/>
      <c r="L55" s="29"/>
      <c r="M55" s="29"/>
      <c r="N55" s="29"/>
      <c r="O55" s="29"/>
      <c r="P55" s="29"/>
    </row>
    <row r="56" spans="10:16" ht="22.5" customHeight="1">
      <c r="J56" s="1"/>
      <c r="K56" s="29"/>
      <c r="L56" s="29"/>
      <c r="M56" s="29"/>
      <c r="N56" s="29"/>
      <c r="O56" s="29"/>
      <c r="P56" s="29"/>
    </row>
    <row r="57" spans="10:16" ht="22.5" customHeight="1">
      <c r="J57" s="1"/>
      <c r="K57" s="29"/>
      <c r="L57" s="29"/>
      <c r="M57" s="1"/>
      <c r="N57" s="1"/>
      <c r="O57" s="1"/>
      <c r="P57" s="1"/>
    </row>
    <row r="58" spans="10:16" ht="22.5" customHeight="1">
      <c r="J58" s="1"/>
      <c r="K58" s="1"/>
      <c r="L58" s="38"/>
      <c r="M58" s="29"/>
      <c r="N58" s="29"/>
      <c r="O58" s="29"/>
      <c r="P58" s="29"/>
    </row>
    <row r="59" spans="10:16" ht="22.5" customHeight="1">
      <c r="J59" s="1"/>
      <c r="K59" s="1"/>
      <c r="L59" s="38"/>
      <c r="M59" s="1"/>
      <c r="N59" s="1"/>
      <c r="O59" s="1"/>
      <c r="P59" s="1"/>
    </row>
    <row r="60" spans="10:16" ht="22.5" customHeight="1">
      <c r="J60" s="1"/>
      <c r="K60" s="1"/>
      <c r="L60" s="38"/>
      <c r="M60" s="1"/>
      <c r="N60" s="1"/>
      <c r="O60" s="1"/>
      <c r="P60" s="1"/>
    </row>
    <row r="61" spans="10:16" ht="22.5" customHeight="1">
      <c r="J61" s="1"/>
      <c r="K61" s="1"/>
      <c r="L61" s="38"/>
      <c r="M61" s="1"/>
      <c r="N61" s="1"/>
      <c r="O61" s="1"/>
      <c r="P61" s="1"/>
    </row>
    <row r="62" spans="10:16" ht="22.5" customHeight="1">
      <c r="J62" s="1"/>
      <c r="K62" s="1"/>
      <c r="L62" s="29"/>
      <c r="M62" s="1"/>
      <c r="N62" s="1"/>
      <c r="O62" s="1"/>
      <c r="P62" s="1"/>
    </row>
    <row r="63" spans="10:16" ht="22.5" customHeight="1">
      <c r="J63" s="1"/>
      <c r="K63" s="1"/>
      <c r="L63" s="114"/>
      <c r="M63" s="1"/>
      <c r="N63" s="97"/>
      <c r="O63" s="3"/>
      <c r="P63" s="1"/>
    </row>
    <row r="64" spans="10:16" ht="22.5" customHeight="1">
      <c r="J64" s="115"/>
      <c r="K64" s="29"/>
      <c r="L64" s="29"/>
      <c r="M64" s="29"/>
      <c r="N64" s="3"/>
      <c r="O64" s="29"/>
      <c r="P64" s="92"/>
    </row>
    <row r="65" spans="10:16" ht="22.5" customHeight="1">
      <c r="J65" s="115"/>
      <c r="K65" s="29"/>
      <c r="L65" s="29"/>
      <c r="M65" s="29"/>
      <c r="N65" s="3"/>
      <c r="O65" s="29"/>
      <c r="P65" s="92"/>
    </row>
    <row r="66" spans="10:16" ht="22.5" customHeight="1">
      <c r="J66" s="1"/>
      <c r="K66" s="29"/>
      <c r="L66" s="29"/>
      <c r="M66" s="29"/>
      <c r="N66" s="3"/>
      <c r="O66" s="29"/>
      <c r="P66" s="29"/>
    </row>
    <row r="67" spans="10:16" ht="22.5" customHeight="1">
      <c r="J67" s="1"/>
      <c r="K67" s="29"/>
      <c r="L67" s="29"/>
      <c r="M67" s="29"/>
      <c r="N67" s="3"/>
      <c r="O67" s="29"/>
      <c r="P67" s="29"/>
    </row>
    <row r="68" spans="10:16" ht="22.5" customHeight="1">
      <c r="J68" s="1"/>
      <c r="K68" s="1"/>
      <c r="L68" s="1"/>
      <c r="M68" s="1"/>
      <c r="N68" s="1"/>
      <c r="O68" s="1"/>
      <c r="P68" s="1"/>
    </row>
    <row r="69" spans="10:16" ht="22.5" customHeight="1">
      <c r="J69" s="1"/>
      <c r="K69" s="7"/>
      <c r="L69" s="116"/>
      <c r="M69" s="7"/>
      <c r="N69" s="7"/>
      <c r="O69" s="7"/>
      <c r="P69" s="1"/>
    </row>
    <row r="70" spans="10:16" ht="22.5" customHeight="1">
      <c r="J70" s="1"/>
      <c r="K70" s="29"/>
      <c r="L70" s="29"/>
      <c r="M70" s="29"/>
      <c r="N70" s="29"/>
      <c r="O70" s="29"/>
      <c r="P70" s="1"/>
    </row>
    <row r="71" spans="11:13" ht="22.5" customHeight="1">
      <c r="K71" s="23"/>
      <c r="L71" s="23"/>
      <c r="M71" s="23"/>
    </row>
    <row r="72" ht="22.5" customHeight="1"/>
    <row r="73" ht="22.5" customHeight="1"/>
    <row r="74" ht="22.5" customHeight="1"/>
    <row r="75" ht="22.5" customHeight="1"/>
    <row r="76" ht="22.5" customHeight="1"/>
  </sheetData>
  <sheetProtection/>
  <mergeCells count="44">
    <mergeCell ref="A14:B14"/>
    <mergeCell ref="R1:U1"/>
    <mergeCell ref="R10:T10"/>
    <mergeCell ref="R5:T5"/>
    <mergeCell ref="G15:H15"/>
    <mergeCell ref="A4:B4"/>
    <mergeCell ref="C2:I2"/>
    <mergeCell ref="D1:G1"/>
    <mergeCell ref="A2:B2"/>
    <mergeCell ref="A15:B15"/>
    <mergeCell ref="J51:J52"/>
    <mergeCell ref="R6:T6"/>
    <mergeCell ref="Q7:Q8"/>
    <mergeCell ref="Q11:Q12"/>
    <mergeCell ref="J26:J27"/>
    <mergeCell ref="K1:N1"/>
    <mergeCell ref="J23:J24"/>
    <mergeCell ref="K25:L25"/>
    <mergeCell ref="D37:I37"/>
    <mergeCell ref="A33:B33"/>
    <mergeCell ref="A34:B34"/>
    <mergeCell ref="D36:I36"/>
    <mergeCell ref="A35:B35"/>
    <mergeCell ref="A36:B36"/>
    <mergeCell ref="A24:B24"/>
    <mergeCell ref="A25:B25"/>
    <mergeCell ref="A19:B19"/>
    <mergeCell ref="A23:B23"/>
    <mergeCell ref="A38:B38"/>
    <mergeCell ref="A28:B28"/>
    <mergeCell ref="A37:B37"/>
    <mergeCell ref="A29:B29"/>
    <mergeCell ref="A30:B30"/>
    <mergeCell ref="A27:B27"/>
    <mergeCell ref="A26:B26"/>
    <mergeCell ref="A39:B39"/>
    <mergeCell ref="D38:I38"/>
    <mergeCell ref="D39:I39"/>
    <mergeCell ref="A3:B3"/>
    <mergeCell ref="A5:B5"/>
    <mergeCell ref="A9:B9"/>
    <mergeCell ref="A13:B13"/>
    <mergeCell ref="A31:B31"/>
    <mergeCell ref="A32:B32"/>
  </mergeCells>
  <printOptions/>
  <pageMargins left="0.787" right="0.65" top="0.56" bottom="0.55" header="0.512" footer="0.512"/>
  <pageSetup horizontalDpi="600" verticalDpi="600" orientation="portrait" paperSize="9" scale="92" r:id="rId1"/>
  <colBreaks count="2" manualBreakCount="2">
    <brk id="9" max="38" man="1"/>
    <brk id="16"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matumura</dc:creator>
  <cp:keywords/>
  <dc:description/>
  <cp:lastModifiedBy>tozawa</cp:lastModifiedBy>
  <cp:lastPrinted>2015-09-29T00:38:17Z</cp:lastPrinted>
  <dcterms:created xsi:type="dcterms:W3CDTF">2013-12-12T03:33:36Z</dcterms:created>
  <dcterms:modified xsi:type="dcterms:W3CDTF">2018-07-11T05:16:16Z</dcterms:modified>
  <cp:category/>
  <cp:version/>
  <cp:contentType/>
  <cp:contentStatus/>
</cp:coreProperties>
</file>